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9090" tabRatio="829" activeTab="3"/>
  </bookViews>
  <sheets>
    <sheet name="1. melléklet" sheetId="2" r:id="rId1"/>
    <sheet name="5. melléklet" sheetId="6" r:id="rId2"/>
    <sheet name="6. melléklet" sheetId="7" r:id="rId3"/>
    <sheet name="9.melléklet" sheetId="11" r:id="rId4"/>
    <sheet name="10. melléklet" sheetId="12" r:id="rId5"/>
    <sheet name="11. melléklet" sheetId="13" r:id="rId6"/>
    <sheet name="13. melléklet" sheetId="15" r:id="rId7"/>
    <sheet name="17. melléklet" sheetId="19" r:id="rId8"/>
    <sheet name="21. melléklet" sheetId="23" r:id="rId9"/>
    <sheet name="25. melléklet" sheetId="27" r:id="rId10"/>
    <sheet name="29. melléklet" sheetId="45" r:id="rId11"/>
  </sheets>
  <definedNames>
    <definedName name="__xlfn_IFERROR">NA()</definedName>
    <definedName name="_xlnm.Print_Titles" localSheetId="7">'17. melléklet'!$1:$6</definedName>
    <definedName name="_xlnm.Print_Titles" localSheetId="8">'21. melléklet'!$1:$6</definedName>
    <definedName name="_xlnm.Print_Titles" localSheetId="3">'9.melléklet'!$1:$3</definedName>
    <definedName name="_xlnm.Print_Area" localSheetId="0">'1. melléklet'!$A$1:$E$136</definedName>
    <definedName name="_xlnm.Print_Area" localSheetId="2">'6. melléklet'!$A$1:$J$34</definedName>
    <definedName name="_xlnm.Print_Area" localSheetId="3">'9.melléklet'!$A$1:$J$21</definedName>
  </definedNames>
  <calcPr calcId="124519"/>
</workbook>
</file>

<file path=xl/calcChain.xml><?xml version="1.0" encoding="utf-8"?>
<calcChain xmlns="http://schemas.openxmlformats.org/spreadsheetml/2006/main">
  <c r="E11" i="13"/>
  <c r="F18" i="12" l="1"/>
  <c r="E11" i="2" l="1"/>
  <c r="E9" l="1"/>
  <c r="B18" i="12"/>
  <c r="C18"/>
  <c r="G16"/>
  <c r="G15" l="1"/>
  <c r="E20" i="2" l="1"/>
  <c r="E23" i="15"/>
  <c r="I21" i="11" l="1"/>
  <c r="H21"/>
  <c r="G21"/>
  <c r="F21"/>
  <c r="D21"/>
  <c r="C21"/>
  <c r="J19"/>
  <c r="J18"/>
  <c r="J17"/>
  <c r="J16"/>
  <c r="J21" s="1"/>
  <c r="J14"/>
  <c r="J12"/>
  <c r="J11"/>
  <c r="J10"/>
  <c r="J9"/>
  <c r="J8"/>
  <c r="J7"/>
  <c r="J6"/>
  <c r="J5"/>
  <c r="J4"/>
  <c r="F11" i="13"/>
  <c r="D11"/>
  <c r="B11"/>
  <c r="E18" i="12"/>
  <c r="G14"/>
  <c r="G13"/>
  <c r="G12"/>
  <c r="G11"/>
  <c r="G10"/>
  <c r="G9"/>
  <c r="G8"/>
  <c r="G7"/>
  <c r="G6"/>
  <c r="G5"/>
  <c r="G18" l="1"/>
  <c r="E101" i="2"/>
  <c r="E38"/>
  <c r="B16" i="6"/>
  <c r="E86" i="2"/>
  <c r="E18"/>
  <c r="E13" s="1"/>
  <c r="E92" i="15"/>
  <c r="E104" i="2"/>
  <c r="E90"/>
  <c r="C83"/>
  <c r="E24"/>
  <c r="E19" s="1"/>
  <c r="D65"/>
  <c r="E21" i="15"/>
  <c r="E16" s="1"/>
  <c r="E136"/>
  <c r="E93"/>
  <c r="E94"/>
  <c r="D91"/>
  <c r="C91"/>
  <c r="C16" i="6"/>
  <c r="C31" i="2"/>
  <c r="E50" i="27"/>
  <c r="E15" i="15"/>
  <c r="E50" i="19"/>
  <c r="E12" i="2"/>
  <c r="C50" i="45"/>
  <c r="C48" i="27"/>
  <c r="C48" i="23"/>
  <c r="C29" i="15"/>
  <c r="C105" i="2"/>
  <c r="C116"/>
  <c r="C126" s="1"/>
  <c r="C130" s="1"/>
  <c r="C26"/>
  <c r="C25" s="1"/>
  <c r="E59" i="15"/>
  <c r="E60"/>
  <c r="E57" s="1"/>
  <c r="E54"/>
  <c r="E55"/>
  <c r="E52"/>
  <c r="E48"/>
  <c r="E49"/>
  <c r="E46"/>
  <c r="D8"/>
  <c r="E12"/>
  <c r="D10" i="6"/>
  <c r="E57" i="2"/>
  <c r="E58"/>
  <c r="E51"/>
  <c r="E52"/>
  <c r="E49" s="1"/>
  <c r="E46"/>
  <c r="E45"/>
  <c r="E43"/>
  <c r="E6"/>
  <c r="E7"/>
  <c r="E8"/>
  <c r="E10"/>
  <c r="D5"/>
  <c r="C5"/>
  <c r="C8" i="15"/>
  <c r="E7" i="7"/>
  <c r="E8"/>
  <c r="I6"/>
  <c r="I7"/>
  <c r="E18"/>
  <c r="E17" s="1"/>
  <c r="E6"/>
  <c r="E16" s="1"/>
  <c r="H23" i="6"/>
  <c r="H25" s="1"/>
  <c r="H6"/>
  <c r="H7"/>
  <c r="H8"/>
  <c r="H9"/>
  <c r="H10"/>
  <c r="H11"/>
  <c r="D24"/>
  <c r="D22" s="1"/>
  <c r="D18"/>
  <c r="D17" s="1"/>
  <c r="D25" s="1"/>
  <c r="D8"/>
  <c r="D9"/>
  <c r="E49" i="19"/>
  <c r="E95" i="15"/>
  <c r="E98"/>
  <c r="E102"/>
  <c r="E108"/>
  <c r="E109"/>
  <c r="E135"/>
  <c r="E133" s="1"/>
  <c r="E111"/>
  <c r="E112"/>
  <c r="E76"/>
  <c r="E75"/>
  <c r="E73"/>
  <c r="E72" s="1"/>
  <c r="E35"/>
  <c r="E36"/>
  <c r="E34" s="1"/>
  <c r="E37"/>
  <c r="E40"/>
  <c r="E30"/>
  <c r="E31"/>
  <c r="E32"/>
  <c r="E33"/>
  <c r="E27"/>
  <c r="E22" s="1"/>
  <c r="E9"/>
  <c r="E10"/>
  <c r="E11"/>
  <c r="E13"/>
  <c r="E14"/>
  <c r="E51" i="45"/>
  <c r="E50"/>
  <c r="E45"/>
  <c r="E46"/>
  <c r="E47"/>
  <c r="E37"/>
  <c r="E39"/>
  <c r="E36" s="1"/>
  <c r="E49" i="27"/>
  <c r="E48" s="1"/>
  <c r="E22"/>
  <c r="E10"/>
  <c r="E11"/>
  <c r="E8" s="1"/>
  <c r="E33" s="1"/>
  <c r="E43"/>
  <c r="E44"/>
  <c r="E45"/>
  <c r="E35"/>
  <c r="E37"/>
  <c r="E49" i="23"/>
  <c r="E48" s="1"/>
  <c r="E43"/>
  <c r="E44"/>
  <c r="E45"/>
  <c r="E42" s="1"/>
  <c r="E35"/>
  <c r="E37"/>
  <c r="E22"/>
  <c r="E19" s="1"/>
  <c r="E10"/>
  <c r="E13"/>
  <c r="E14"/>
  <c r="E37" i="19"/>
  <c r="E43"/>
  <c r="E44"/>
  <c r="E45"/>
  <c r="E22"/>
  <c r="E19" s="1"/>
  <c r="E10"/>
  <c r="E11"/>
  <c r="E8" s="1"/>
  <c r="E35"/>
  <c r="E122" i="2"/>
  <c r="E126" s="1"/>
  <c r="E130" s="1"/>
  <c r="E103"/>
  <c r="E84"/>
  <c r="E85"/>
  <c r="E87"/>
  <c r="E100"/>
  <c r="E68"/>
  <c r="E66"/>
  <c r="E65" s="1"/>
  <c r="E32"/>
  <c r="E34"/>
  <c r="E36"/>
  <c r="E37"/>
  <c r="E27"/>
  <c r="E28"/>
  <c r="E30"/>
  <c r="E33"/>
  <c r="E31"/>
  <c r="E29"/>
  <c r="D8" i="45"/>
  <c r="E8"/>
  <c r="E35" s="1"/>
  <c r="D19"/>
  <c r="D35"/>
  <c r="D40" s="1"/>
  <c r="E19"/>
  <c r="D25"/>
  <c r="E25"/>
  <c r="D29"/>
  <c r="E29"/>
  <c r="D36"/>
  <c r="D44"/>
  <c r="D55"/>
  <c r="D50"/>
  <c r="D8" i="27"/>
  <c r="D19"/>
  <c r="E19"/>
  <c r="D24"/>
  <c r="E24"/>
  <c r="D27"/>
  <c r="E27"/>
  <c r="D34"/>
  <c r="D42"/>
  <c r="D52" s="1"/>
  <c r="D48"/>
  <c r="D8" i="23"/>
  <c r="D19"/>
  <c r="D24"/>
  <c r="D33" s="1"/>
  <c r="E24"/>
  <c r="D27"/>
  <c r="E27"/>
  <c r="D34"/>
  <c r="D42"/>
  <c r="D48"/>
  <c r="D8" i="19"/>
  <c r="D19"/>
  <c r="D33" s="1"/>
  <c r="D38" s="1"/>
  <c r="D24"/>
  <c r="E24"/>
  <c r="D27"/>
  <c r="E27"/>
  <c r="D34"/>
  <c r="D42"/>
  <c r="D48"/>
  <c r="D16" i="15"/>
  <c r="D22"/>
  <c r="D29"/>
  <c r="E29" s="1"/>
  <c r="E28" s="1"/>
  <c r="D34"/>
  <c r="D46"/>
  <c r="D52"/>
  <c r="D57"/>
  <c r="D63"/>
  <c r="E63"/>
  <c r="D67"/>
  <c r="E67"/>
  <c r="D72"/>
  <c r="D75"/>
  <c r="D79"/>
  <c r="E79"/>
  <c r="D113"/>
  <c r="D110"/>
  <c r="E113"/>
  <c r="D124"/>
  <c r="E124"/>
  <c r="D128"/>
  <c r="E128"/>
  <c r="D138"/>
  <c r="E138"/>
  <c r="H16" i="7"/>
  <c r="H30" s="1"/>
  <c r="H29"/>
  <c r="I29"/>
  <c r="D16"/>
  <c r="D17"/>
  <c r="D29"/>
  <c r="E23"/>
  <c r="G16" i="6"/>
  <c r="C27" s="1"/>
  <c r="G25"/>
  <c r="C17"/>
  <c r="C22"/>
  <c r="C25"/>
  <c r="D105" i="2"/>
  <c r="D102"/>
  <c r="E105"/>
  <c r="D116"/>
  <c r="D126" s="1"/>
  <c r="D130" s="1"/>
  <c r="E116"/>
  <c r="D19"/>
  <c r="D25"/>
  <c r="D31"/>
  <c r="D43"/>
  <c r="D49"/>
  <c r="D53"/>
  <c r="D60"/>
  <c r="D72" s="1"/>
  <c r="D76" s="1"/>
  <c r="D136" s="1"/>
  <c r="E60"/>
  <c r="C34" i="15"/>
  <c r="C133"/>
  <c r="C113"/>
  <c r="C110" s="1"/>
  <c r="C44" i="45"/>
  <c r="C55" s="1"/>
  <c r="C36"/>
  <c r="C29"/>
  <c r="C25"/>
  <c r="C35"/>
  <c r="C40" s="1"/>
  <c r="C19"/>
  <c r="C8"/>
  <c r="G16" i="7"/>
  <c r="G30" s="1"/>
  <c r="C102" i="2"/>
  <c r="C13"/>
  <c r="C19"/>
  <c r="C43"/>
  <c r="C49"/>
  <c r="C53"/>
  <c r="C65"/>
  <c r="C72" s="1"/>
  <c r="C76" s="1"/>
  <c r="C136" s="1"/>
  <c r="F16" i="6"/>
  <c r="F26" s="1"/>
  <c r="B17"/>
  <c r="B25" s="1"/>
  <c r="B22"/>
  <c r="F25"/>
  <c r="C16" i="7"/>
  <c r="C17"/>
  <c r="C23"/>
  <c r="G29"/>
  <c r="C16" i="15"/>
  <c r="C22"/>
  <c r="C46"/>
  <c r="C52"/>
  <c r="C57"/>
  <c r="C63"/>
  <c r="C67"/>
  <c r="C72"/>
  <c r="C75"/>
  <c r="C79"/>
  <c r="C124"/>
  <c r="C145" s="1"/>
  <c r="C128"/>
  <c r="C138"/>
  <c r="C8" i="19"/>
  <c r="C19"/>
  <c r="C24"/>
  <c r="C27"/>
  <c r="C34"/>
  <c r="C42"/>
  <c r="C48"/>
  <c r="C8" i="23"/>
  <c r="C19"/>
  <c r="C24"/>
  <c r="C27"/>
  <c r="C34"/>
  <c r="C42"/>
  <c r="C52" s="1"/>
  <c r="C8" i="27"/>
  <c r="C19"/>
  <c r="C24"/>
  <c r="C33" s="1"/>
  <c r="C27"/>
  <c r="C34"/>
  <c r="C42"/>
  <c r="C52" s="1"/>
  <c r="C28" i="15"/>
  <c r="E26" i="2"/>
  <c r="E25" s="1"/>
  <c r="D33" i="27"/>
  <c r="D38" s="1"/>
  <c r="C31" i="7"/>
  <c r="D133" i="15"/>
  <c r="D145" s="1"/>
  <c r="E44" i="45"/>
  <c r="E55" s="1"/>
  <c r="E96" i="15"/>
  <c r="E8"/>
  <c r="D7" i="6"/>
  <c r="E94" i="2"/>
  <c r="E88"/>
  <c r="E83" s="1"/>
  <c r="C26" i="6"/>
  <c r="D83" i="2"/>
  <c r="D115" s="1"/>
  <c r="D13"/>
  <c r="G26" i="6"/>
  <c r="G28" s="1"/>
  <c r="B27"/>
  <c r="D6"/>
  <c r="C29" i="7" l="1"/>
  <c r="G27" i="6"/>
  <c r="H16"/>
  <c r="H26" s="1"/>
  <c r="D28" s="1"/>
  <c r="D16"/>
  <c r="D26" s="1"/>
  <c r="E145" i="15"/>
  <c r="D123"/>
  <c r="C123"/>
  <c r="C146" s="1"/>
  <c r="E8" i="23"/>
  <c r="E102" i="2"/>
  <c r="E5"/>
  <c r="D59"/>
  <c r="D77" s="1"/>
  <c r="E29" i="7"/>
  <c r="H31"/>
  <c r="D31"/>
  <c r="D30"/>
  <c r="D146" i="15"/>
  <c r="E72" i="2"/>
  <c r="E76" s="1"/>
  <c r="E136" s="1"/>
  <c r="D86" i="15"/>
  <c r="D38" i="23"/>
  <c r="E110" i="15"/>
  <c r="E91"/>
  <c r="C86"/>
  <c r="E86"/>
  <c r="E62"/>
  <c r="C62"/>
  <c r="C87" s="1"/>
  <c r="E42" i="27"/>
  <c r="C38"/>
  <c r="E34"/>
  <c r="E38" s="1"/>
  <c r="E40" i="45"/>
  <c r="E52" i="23"/>
  <c r="D52"/>
  <c r="E33"/>
  <c r="C33"/>
  <c r="C38" s="1"/>
  <c r="E34"/>
  <c r="E38" s="1"/>
  <c r="E42" i="19"/>
  <c r="E52" s="1"/>
  <c r="E33"/>
  <c r="E38" s="1"/>
  <c r="C52"/>
  <c r="E48"/>
  <c r="D52"/>
  <c r="E34"/>
  <c r="C33"/>
  <c r="C38" s="1"/>
  <c r="G32" i="7"/>
  <c r="I16"/>
  <c r="I30" s="1"/>
  <c r="I32" s="1"/>
  <c r="C30"/>
  <c r="C28" i="6"/>
  <c r="C115" i="2"/>
  <c r="C131" s="1"/>
  <c r="E115"/>
  <c r="E131" s="1"/>
  <c r="E53"/>
  <c r="C59"/>
  <c r="C77" s="1"/>
  <c r="D131"/>
  <c r="B28" i="6"/>
  <c r="F28"/>
  <c r="B26"/>
  <c r="I31" i="7"/>
  <c r="E30"/>
  <c r="E32"/>
  <c r="E52" i="27"/>
  <c r="H32" i="7"/>
  <c r="F27" i="6"/>
  <c r="D32" i="7"/>
  <c r="G31"/>
  <c r="C32"/>
  <c r="D28" i="15"/>
  <c r="D62" s="1"/>
  <c r="D87" s="1"/>
  <c r="E31" i="7" l="1"/>
  <c r="H27" i="6"/>
  <c r="D27"/>
  <c r="H28"/>
  <c r="E59" i="2"/>
  <c r="E135" s="1"/>
  <c r="D135"/>
  <c r="C135"/>
  <c r="E123" i="15"/>
  <c r="E146" s="1"/>
  <c r="E87"/>
  <c r="E77" i="2" l="1"/>
</calcChain>
</file>

<file path=xl/sharedStrings.xml><?xml version="1.0" encoding="utf-8"?>
<sst xmlns="http://schemas.openxmlformats.org/spreadsheetml/2006/main" count="1168" uniqueCount="532">
  <si>
    <t>B E V É T E L E K</t>
  </si>
  <si>
    <t>1. sz. táblázat</t>
  </si>
  <si>
    <t>Sor-
szám</t>
  </si>
  <si>
    <t>Bevételi jogcím</t>
  </si>
  <si>
    <t>1.</t>
  </si>
  <si>
    <t>Helyi önkormányzatok működésének általános támogatása</t>
  </si>
  <si>
    <t>Önkormányzatok egyes köznevelési feladatainak támogatása</t>
  </si>
  <si>
    <t>Önkormányzatok kulturális feladatainak támogatása</t>
  </si>
  <si>
    <t>2.</t>
  </si>
  <si>
    <t>Elvonások és befizetések bevételei</t>
  </si>
  <si>
    <t xml:space="preserve">Működési célú garancia- és kezességvállalásból megtérülések </t>
  </si>
  <si>
    <t>Működési célú visszatérítendő támogatások, kölcsönök igénybevétele</t>
  </si>
  <si>
    <t xml:space="preserve">Egyéb működési célú támogatások bevételei </t>
  </si>
  <si>
    <t>3.</t>
  </si>
  <si>
    <t>Felhalmozási célú önkormányzati támogatások</t>
  </si>
  <si>
    <t>Felhalmozási célú garancia- és kezességvállalásból megtérülések</t>
  </si>
  <si>
    <t>Felhalmozási célú visszatérítendő támogatások, kölcsönök visszatérülése</t>
  </si>
  <si>
    <t>Felhalmozási célú visszatérítendő támogatások, kölcsönök igénybevétele</t>
  </si>
  <si>
    <t>Egyéb felhalmozási célú támogatások bevételei</t>
  </si>
  <si>
    <t xml:space="preserve">4. </t>
  </si>
  <si>
    <t>- Vagyoni típusú adók</t>
  </si>
  <si>
    <t>- Termékek és szolgáltatások adói</t>
  </si>
  <si>
    <t>Egyéb közhatalmi bevételek</t>
  </si>
  <si>
    <t>5.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</si>
  <si>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</si>
  <si>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</si>
  <si>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</si>
  <si>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</si>
  <si>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</si>
  <si>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</si>
  <si>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</si>
  <si>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</si>
  <si>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</si>
  <si>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</si>
  <si>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6.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</si>
  <si>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</si>
  <si>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</si>
  <si>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</si>
  <si>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</si>
  <si>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</si>
  <si>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 xml:space="preserve">7. </t>
  </si>
  <si>
    <t>Működési célú garancia- és kezességvállalásból megtérülések ÁH-n kívülről</t>
  </si>
  <si>
    <t>Működési célú visszatérítendő támogatások, kölcsönök visszatér. ÁH-n kívülről</t>
  </si>
  <si>
    <t>Egyéb működési célú átvett pénzeszköz</t>
  </si>
  <si>
    <t>7.3.-ból EU-s támogatás (közvetlen)</t>
  </si>
  <si>
    <t>8.</t>
  </si>
  <si>
    <t>Felhalm. célú garancia- és kezességvállalásból megtérülések ÁH-n kívülről</t>
  </si>
  <si>
    <t>Felhalm. célú visszatérítendő támogatások, kölcsönök visszatér. ÁH-n kívülről</t>
  </si>
  <si>
    <t>Egyéb felhalmozási célú átvett pénzeszköz</t>
  </si>
  <si>
    <t>8.3.-ból EU-s támogatás (közvetlen)</t>
  </si>
  <si>
    <t>9.</t>
  </si>
  <si>
    <t>KÖLTSÉGVETÉSI BEVÉTELEK ÖSSZESEN: (1+…+8)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</si>
  <si>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</si>
  <si>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</si>
  <si>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</si>
  <si>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</si>
  <si>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</si>
  <si>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</si>
  <si>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</si>
  <si>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</si>
  <si>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</si>
  <si>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Előző év költségvetési maradványának igénybevétele</t>
  </si>
  <si>
    <t>Előző év vállalkozási maradványának igénybevétele</t>
  </si>
  <si>
    <t xml:space="preserve">    13.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</si>
  <si>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</si>
  <si>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</si>
  <si>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</si>
  <si>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</si>
  <si>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>Forgatási célú külföldi értékpapírok beváltása,  értékesítése</t>
  </si>
  <si>
    <t>Befektetési célú külföldi értékpapírok beváltása,  értékesítése</t>
  </si>
  <si>
    <t>Külföldi értékpapírok kibocsátása</t>
  </si>
  <si>
    <t>Külföldi hitelek, kölcsönök felvétele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</si>
  <si>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</si>
  <si>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</si>
  <si>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</si>
  <si>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</si>
  <si>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</si>
  <si>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</si>
  <si>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</si>
  <si>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family val="1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</si>
  <si>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</si>
  <si>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</si>
  <si>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</si>
  <si>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</si>
  <si>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Egyéb működési célú kiadások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</si>
  <si>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</si>
  <si>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</si>
  <si>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</si>
  <si>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</si>
  <si>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</si>
  <si>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</si>
  <si>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</si>
  <si>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</si>
  <si>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</si>
  <si>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family val="1"/>
        <charset val="238"/>
      </rPr>
      <t>(2.1.+2.3.+2.5.)</t>
    </r>
  </si>
  <si>
    <t>Beruházások</t>
  </si>
  <si>
    <t>Felújítások</t>
  </si>
  <si>
    <t>Egyéb felhalmozási kiadások</t>
  </si>
  <si>
    <t>2.5.-ből        - Garancia- és kezességvállalásból kifizetés ÁH-n belülre</t>
  </si>
  <si>
    <t xml:space="preserve">   - Visszatérítendő támogatások, kölcsönök nyújtása ÁH-n belülre</t>
  </si>
  <si>
    <t xml:space="preserve">   - Egyéb felhalmozási célú támogatások ÁH-n belülre</t>
  </si>
  <si>
    <t xml:space="preserve">   - Garancia- és kezességvállalásból kifizetés ÁH-n kívülre</t>
  </si>
  <si>
    <t xml:space="preserve">   - Lakástámogatás</t>
  </si>
  <si>
    <t xml:space="preserve">   - Egyéb felhalmozási célú támogatások államháztartáson kívülre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</si>
  <si>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</si>
  <si>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</si>
  <si>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</si>
  <si>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</si>
  <si>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</si>
  <si>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</si>
  <si>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</si>
  <si>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</si>
  <si>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</si>
  <si>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</si>
  <si>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</si>
  <si>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</si>
  <si>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</si>
  <si>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</si>
  <si>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</si>
  <si>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</si>
  <si>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</si>
  <si>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</si>
  <si>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</si>
  <si>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</si>
  <si>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</si>
  <si>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</si>
  <si>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</si>
  <si>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</si>
  <si>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</si>
  <si>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</si>
  <si>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</si>
  <si>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</si>
  <si>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</si>
  <si>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Önkormányzati intézményfinanszírozás</t>
  </si>
  <si>
    <t>I. Működési célú bevételek és kiadások mérlege
(Önkormányzati szinten)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</si>
  <si>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</si>
  <si>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</si>
  <si>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</si>
  <si>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</si>
  <si>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</si>
  <si>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</si>
  <si>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 xml:space="preserve">Dologi kiadások </t>
  </si>
  <si>
    <t>Közhatalmi bevételek</t>
  </si>
  <si>
    <t>Működési bevételek</t>
  </si>
  <si>
    <t>Működési célú átvett pénzeszközök</t>
  </si>
  <si>
    <t>Tartalékok</t>
  </si>
  <si>
    <t>11.</t>
  </si>
  <si>
    <t>12.</t>
  </si>
  <si>
    <t>13.</t>
  </si>
  <si>
    <t>14.</t>
  </si>
  <si>
    <t>Értékpapír vásárlása, visszavásárlása</t>
  </si>
  <si>
    <t>15.</t>
  </si>
  <si>
    <t>Likviditási célú hitelek törlesztése</t>
  </si>
  <si>
    <t>16.</t>
  </si>
  <si>
    <t>Rövid lejáratú hitelek törlesztése</t>
  </si>
  <si>
    <t>17.</t>
  </si>
  <si>
    <t>Hosszú lejáratú hitelek törlesztése</t>
  </si>
  <si>
    <t>18.</t>
  </si>
  <si>
    <t>Kölcsön törlesztése</t>
  </si>
  <si>
    <t>19.</t>
  </si>
  <si>
    <t>Forgatási célú belföldi, külföldi értékpapírok vásárlása</t>
  </si>
  <si>
    <t>20.</t>
  </si>
  <si>
    <t>Betét elhelyezése</t>
  </si>
  <si>
    <t>21.</t>
  </si>
  <si>
    <t>22.</t>
  </si>
  <si>
    <t>23.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</si>
  <si>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</si>
  <si>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</si>
  <si>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</si>
  <si>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</si>
  <si>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</si>
  <si>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</si>
  <si>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</si>
  <si>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</si>
  <si>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Felhalmozási bevételek</t>
  </si>
  <si>
    <t>Felhalmozási célú átvett pénzeszközök átvétele</t>
  </si>
  <si>
    <t>Egyéb felhalmozási célú bevételek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</si>
  <si>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</si>
  <si>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</si>
  <si>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</si>
  <si>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</si>
  <si>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</si>
  <si>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</si>
  <si>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</si>
  <si>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</si>
  <si>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</si>
  <si>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</si>
  <si>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</si>
  <si>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</si>
  <si>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</si>
  <si>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</si>
  <si>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</si>
  <si>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</si>
  <si>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</si>
  <si>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</si>
  <si>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</si>
  <si>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</si>
  <si>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</si>
  <si>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Fejlesztési cél leírása</t>
  </si>
  <si>
    <t>Beruházási (felhalmozási) kiadások előirányzata beruházásonként</t>
  </si>
  <si>
    <t>Beruházás  megnevezése</t>
  </si>
  <si>
    <t>ÖSSZESEN:</t>
  </si>
  <si>
    <t>Felújítási kiadások előirányzata felújításonként</t>
  </si>
  <si>
    <t>Felújítás  megnevezése</t>
  </si>
  <si>
    <t>Önkormányzat</t>
  </si>
  <si>
    <t>01</t>
  </si>
  <si>
    <t>Feladat megnevezése</t>
  </si>
  <si>
    <t>Összes bevétel, kiadás</t>
  </si>
  <si>
    <t>Száma</t>
  </si>
  <si>
    <t>Előirányzat-csoport, kiemelt előirányzat megnevezése</t>
  </si>
  <si>
    <t>Előirányzat</t>
  </si>
  <si>
    <t xml:space="preserve"> 10.</t>
  </si>
  <si>
    <t>BEVÉTELEK ÖSSZESEN: (9+16)</t>
  </si>
  <si>
    <t>Költségvetési szerv megnevezése</t>
  </si>
  <si>
    <t>Közös Önkormányzati Hivatal</t>
  </si>
  <si>
    <t>02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</si>
  <si>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</si>
  <si>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</si>
  <si>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</si>
  <si>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</si>
  <si>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</si>
  <si>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</si>
  <si>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- ebből EU támogatás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</si>
  <si>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</si>
  <si>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</si>
  <si>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</si>
  <si>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</si>
  <si>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</si>
  <si>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</si>
  <si>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</si>
  <si>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Vállalkozási maradvány igénybevétele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</si>
  <si>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</si>
  <si>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</si>
  <si>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</si>
  <si>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</si>
  <si>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</si>
  <si>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- ebből EU-s forrásból tám. megvalósuló programok, projektek kiadásai</t>
  </si>
  <si>
    <t>KIADÁSOK ÖSSZESEN: (1.+2.)</t>
  </si>
  <si>
    <t>03</t>
  </si>
  <si>
    <t>04</t>
  </si>
  <si>
    <t>Létavértes Városi Könyvtár és Művelődési Ház</t>
  </si>
  <si>
    <t>Rovat</t>
  </si>
  <si>
    <t>B111</t>
  </si>
  <si>
    <t>B112</t>
  </si>
  <si>
    <t>B114</t>
  </si>
  <si>
    <t>B115</t>
  </si>
  <si>
    <t>B116</t>
  </si>
  <si>
    <t>B12</t>
  </si>
  <si>
    <t>B13</t>
  </si>
  <si>
    <t>B14</t>
  </si>
  <si>
    <t>B15</t>
  </si>
  <si>
    <t>B16</t>
  </si>
  <si>
    <t>B21</t>
  </si>
  <si>
    <t>B22</t>
  </si>
  <si>
    <t>B23</t>
  </si>
  <si>
    <t>B24</t>
  </si>
  <si>
    <t>B25</t>
  </si>
  <si>
    <t>B34</t>
  </si>
  <si>
    <t>B351</t>
  </si>
  <si>
    <t>B36</t>
  </si>
  <si>
    <t>B3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</si>
  <si>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</si>
  <si>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</si>
  <si>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</si>
  <si>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</si>
  <si>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</si>
  <si>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</si>
  <si>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</si>
  <si>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</si>
  <si>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</si>
  <si>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B411</t>
  </si>
  <si>
    <t>B410</t>
  </si>
  <si>
    <t>Biztosító által fizetett kártérítés</t>
  </si>
  <si>
    <t>B51</t>
  </si>
  <si>
    <t>B52</t>
  </si>
  <si>
    <t>B53</t>
  </si>
  <si>
    <t>B54</t>
  </si>
  <si>
    <t>B55</t>
  </si>
  <si>
    <t>B61</t>
  </si>
  <si>
    <t>B64</t>
  </si>
  <si>
    <t>B65</t>
  </si>
  <si>
    <t>B71</t>
  </si>
  <si>
    <t>B74</t>
  </si>
  <si>
    <t>B75</t>
  </si>
  <si>
    <t>B8111</t>
  </si>
  <si>
    <t>B8112</t>
  </si>
  <si>
    <t>B8113</t>
  </si>
  <si>
    <t>B814</t>
  </si>
  <si>
    <t>B817</t>
  </si>
  <si>
    <t>Lekötött betétek megszüntetése</t>
  </si>
  <si>
    <t>Váltóbevételek</t>
  </si>
  <si>
    <t>B8131</t>
  </si>
  <si>
    <t>B8132</t>
  </si>
  <si>
    <t>K1</t>
  </si>
  <si>
    <t>K2</t>
  </si>
  <si>
    <t>K3</t>
  </si>
  <si>
    <t>K4</t>
  </si>
  <si>
    <t>K5</t>
  </si>
  <si>
    <t>K503</t>
  </si>
  <si>
    <t>K502</t>
  </si>
  <si>
    <t>K504</t>
  </si>
  <si>
    <t>K505</t>
  </si>
  <si>
    <t>K506</t>
  </si>
  <si>
    <t>K507</t>
  </si>
  <si>
    <t>K508</t>
  </si>
  <si>
    <t>K509</t>
  </si>
  <si>
    <t>K510</t>
  </si>
  <si>
    <t>K512</t>
  </si>
  <si>
    <t>K6</t>
  </si>
  <si>
    <t>K7</t>
  </si>
  <si>
    <t>K8</t>
  </si>
  <si>
    <t>K81</t>
  </si>
  <si>
    <t>K82</t>
  </si>
  <si>
    <t>K83</t>
  </si>
  <si>
    <t>K84</t>
  </si>
  <si>
    <t>K85</t>
  </si>
  <si>
    <t>K86</t>
  </si>
  <si>
    <t>K87</t>
  </si>
  <si>
    <t>K89</t>
  </si>
  <si>
    <t>K9111</t>
  </si>
  <si>
    <t>K9112</t>
  </si>
  <si>
    <t>K9113</t>
  </si>
  <si>
    <t>K914</t>
  </si>
  <si>
    <t>K917</t>
  </si>
  <si>
    <t>K916</t>
  </si>
  <si>
    <t>Adóssághoz nem kapcsolódó származékos ügyletek</t>
  </si>
  <si>
    <t>Váltókiadások</t>
  </si>
  <si>
    <t xml:space="preserve">Önkormányzat működési támogatásai </t>
  </si>
  <si>
    <t xml:space="preserve">Működési célú támogatások államháztartáson belülről </t>
  </si>
  <si>
    <t xml:space="preserve">Felhalmozási célú támogatások államháztartáson belülről </t>
  </si>
  <si>
    <t xml:space="preserve">Közhatalmi bevételek </t>
  </si>
  <si>
    <t>Helyi adók  (B34+B351)</t>
  </si>
  <si>
    <t xml:space="preserve">Működési bevételek </t>
  </si>
  <si>
    <t xml:space="preserve">Működési célú átvett pénzeszközök </t>
  </si>
  <si>
    <t xml:space="preserve">Felhalmozási célú átvett pénzeszközök </t>
  </si>
  <si>
    <t xml:space="preserve">Hitel-, kölcsönfelvétel államháztartáson kívülről  </t>
  </si>
  <si>
    <t xml:space="preserve">Belföldi értékpapírok bevételei </t>
  </si>
  <si>
    <t xml:space="preserve">Maradvány igénybevétele </t>
  </si>
  <si>
    <t xml:space="preserve">Külföldi finanszírozás bevételei </t>
  </si>
  <si>
    <t xml:space="preserve">   Működési költségvetés kiadásai </t>
  </si>
  <si>
    <t xml:space="preserve">   Felhalmozási költségvetés kiadásai </t>
  </si>
  <si>
    <t xml:space="preserve">Hitel-, kölcsöntörlesztés államháztartáson kívülre </t>
  </si>
  <si>
    <t xml:space="preserve">Külföldi finanszírozás kiadásai </t>
  </si>
  <si>
    <t>Települési önkormányzatok kulturális feladatainak támogatása</t>
  </si>
  <si>
    <t>Működési célú költségvetési támogatások és kiegészítő támogatások</t>
  </si>
  <si>
    <t>Elszámolásból származó bevételek</t>
  </si>
  <si>
    <t>K511</t>
  </si>
  <si>
    <t xml:space="preserve">   - Tartalékok</t>
  </si>
  <si>
    <t>K513</t>
  </si>
  <si>
    <t xml:space="preserve">   - Működési célú támogatások az Európai Uniónak</t>
  </si>
  <si>
    <t xml:space="preserve">                  - Elvonások és befizetések</t>
  </si>
  <si>
    <t>ebből:     - Nemzetközi kötelezettségek</t>
  </si>
  <si>
    <t>K501</t>
  </si>
  <si>
    <t>Egyéb felhalmozási célú kiadások</t>
  </si>
  <si>
    <t>ebből:        - Garancia- és kezességvállalásból kifizetés ÁH-n belülre</t>
  </si>
  <si>
    <t xml:space="preserve">   - Felhalmozási célú támogatások az Európai Uniónak</t>
  </si>
  <si>
    <t>K88</t>
  </si>
  <si>
    <t>K911</t>
  </si>
  <si>
    <t>K912</t>
  </si>
  <si>
    <t>K913</t>
  </si>
  <si>
    <t>K915</t>
  </si>
  <si>
    <t>Központi, irányító szervi támogatás folyósítása</t>
  </si>
  <si>
    <t>K92</t>
  </si>
  <si>
    <t>K93</t>
  </si>
  <si>
    <t>K94</t>
  </si>
  <si>
    <t>B11</t>
  </si>
  <si>
    <t>Működési célú garancia- és kezességvállalásból megtérülések ÁHB</t>
  </si>
  <si>
    <t>Működési célú visszatérítendő támogatások, kölcsönök visszatérülése ÁHB</t>
  </si>
  <si>
    <t>Működési célú visszatérítendő támogatások, kölcsönök igénybevétele ÁHB</t>
  </si>
  <si>
    <t>Egyéb működési célú támogatások bevételei ÁHB</t>
  </si>
  <si>
    <t>Felhalmozási célú garancia- és kezességvállalásból megtérülések ÁHB</t>
  </si>
  <si>
    <t>Felhalmozási célú visszatérítendő támogatások, kölcsönök visszatérülése ÁHB</t>
  </si>
  <si>
    <t>Felhalmozási célú visszatérítendő támogatások, kölcsönök igénybevétele ÁHB</t>
  </si>
  <si>
    <t>Egyéb felhalmozási célú támogatások bevételei ÁHB</t>
  </si>
  <si>
    <t>- Vagyoni típusú adók (magánszemélyek kommunális adója)</t>
  </si>
  <si>
    <t>- Értékesítési és forgalmi adók (iparűzési adó)</t>
  </si>
  <si>
    <t>Kamatbevételek és más nyereségjellegű bevételek</t>
  </si>
  <si>
    <t>B72</t>
  </si>
  <si>
    <t>Felhalmozási célú visszatérítendő támogatások, kölcsönök visszatérülése az EU-tól</t>
  </si>
  <si>
    <t>B73</t>
  </si>
  <si>
    <t>B811</t>
  </si>
  <si>
    <t>B812</t>
  </si>
  <si>
    <t>B813</t>
  </si>
  <si>
    <t>B815</t>
  </si>
  <si>
    <t>B816</t>
  </si>
  <si>
    <t>Államháztartáson belüli megelőlegezések rölesztése</t>
  </si>
  <si>
    <t>B82</t>
  </si>
  <si>
    <t>B83</t>
  </si>
  <si>
    <t>B84</t>
  </si>
  <si>
    <t>FINANSZÍROZÁSI BEVÉTELEK ÖSSZESEN: (B8.)</t>
  </si>
  <si>
    <t>KÖLTSÉGVETÉSI ÉS FINANSZÍROZÁSI BEVÉTELEK ÖSSZESEN: (9+10)</t>
  </si>
  <si>
    <t>FINANSZÍROZÁSI KIADÁSOK ÖSSZESEN: (K9.)</t>
  </si>
  <si>
    <t>KIADÁSOK ÖSSZESEN: (3+4)</t>
  </si>
  <si>
    <t>Költségvetési bevételek összesen:</t>
  </si>
  <si>
    <t>Költségvetési kiadások összesen:</t>
  </si>
  <si>
    <t>B81</t>
  </si>
  <si>
    <t>Belföldi finanszírozás bevétele</t>
  </si>
  <si>
    <t xml:space="preserve"> ebből: - Hosszú lejáratú  hitelek, kölcsönök felvétele</t>
  </si>
  <si>
    <t xml:space="preserve">                - Rövid lejáratú  hitelek, kölcsönök felvétele</t>
  </si>
  <si>
    <t xml:space="preserve">              - Likviditási célú  hitelek, kölcsönök felvétele pénzügyi vállalkozástól</t>
  </si>
  <si>
    <t>K91</t>
  </si>
  <si>
    <t>Belföldi finanszírozás kiadásai</t>
  </si>
  <si>
    <t xml:space="preserve">  Belföldi értékpapírok kiadásai </t>
  </si>
  <si>
    <t xml:space="preserve">Hiány belső finanszírozásának bevételei: </t>
  </si>
  <si>
    <t xml:space="preserve">     ebből: - Költségvetési maradvány igénybevétele </t>
  </si>
  <si>
    <t xml:space="preserve">                - Vállalkozási maradvány igénybevétele </t>
  </si>
  <si>
    <t xml:space="preserve">                 - Betét visszavonásából származó bevétel </t>
  </si>
  <si>
    <t xml:space="preserve">                - Egyéb belső finanszírozási bevételek</t>
  </si>
  <si>
    <t>Hiány külső finanszírozásának bevételei:</t>
  </si>
  <si>
    <t xml:space="preserve">    ebből:  -  Likviditási célú hitelek, kölcsönök felvétele</t>
  </si>
  <si>
    <t>Működési célú finanszírozási bevételek összesen:</t>
  </si>
  <si>
    <t>BEVÉTEL ÖSSZESEN:</t>
  </si>
  <si>
    <t>Működési célú finanszírozási kiadások összesen:</t>
  </si>
  <si>
    <t>KIADÁSOK ÖSSZESEN:</t>
  </si>
  <si>
    <t xml:space="preserve">                 - Államháztartson belüli megelőlegezés</t>
  </si>
  <si>
    <t>Felhalmozási célú visszatérítendő támog. Kölcsönök visszatér. kormányoktól és más nemzetközi szervezetektől</t>
  </si>
  <si>
    <t>Létavértesi Család és Gyermekjóléti Szolgálat</t>
  </si>
  <si>
    <t>05</t>
  </si>
  <si>
    <t xml:space="preserve">Helyi adók  </t>
  </si>
  <si>
    <t>Központi, irányító szerv támogatás</t>
  </si>
  <si>
    <t>Kamatbevételek és más nyereség jellegű bevételek</t>
  </si>
  <si>
    <t>Biztósító által fizetett kártésítés</t>
  </si>
  <si>
    <t>B81321</t>
  </si>
  <si>
    <t>Önkormányzat működési támogatásai (B11.)</t>
  </si>
  <si>
    <t>Működési célú támogatások államháztartáson belülről (B12-B16.)</t>
  </si>
  <si>
    <t>Felhalmozási célú támogatások államháztartáson belülről (B2)</t>
  </si>
  <si>
    <t>Közhatalmi bevételek (B3.)</t>
  </si>
  <si>
    <t>Működési bevételek (B4)</t>
  </si>
  <si>
    <t>Felhalmozási bevételek (B5.)</t>
  </si>
  <si>
    <t>Működési célú átvett pénzeszközök (B6.)</t>
  </si>
  <si>
    <t>Felhalmozási célú átvett pénzeszközök (B7.)</t>
  </si>
  <si>
    <t>Hitel-, kölcsönfelvétel államháztartáson kívülről  (B811.)</t>
  </si>
  <si>
    <t>Belföldi értékpapírok bevételei (B812.)</t>
  </si>
  <si>
    <t>Maradvány igénybevétele (B813.)</t>
  </si>
  <si>
    <t>Belföldi finanszírozás bevételei (B814-B817)</t>
  </si>
  <si>
    <t>Külföldi finanszírozás bevételei (B82.)</t>
  </si>
  <si>
    <t>ebből: - Nemzetköz kötelezettségek</t>
  </si>
  <si>
    <t xml:space="preserve">          - Elvonások és befizetések</t>
  </si>
  <si>
    <t>K62/4</t>
  </si>
  <si>
    <t xml:space="preserve"> forintban</t>
  </si>
  <si>
    <t>Létavértesi Gyermeksziget Óvoda-bölcsőde</t>
  </si>
  <si>
    <t>Értékpapír beváltás</t>
  </si>
  <si>
    <t>Beruházások összesen:</t>
  </si>
  <si>
    <t>jelen módosítás</t>
  </si>
  <si>
    <t>módosított előirányzat</t>
  </si>
  <si>
    <t xml:space="preserve">   - Működési célú garancia- és kezességváll. Kifiz. ÁHB</t>
  </si>
  <si>
    <t xml:space="preserve">   - Működési célú garancia és kezességváll. Kifiz. ÁHK</t>
  </si>
  <si>
    <t xml:space="preserve">   - Visszatérítendő támogatások, kölcsönök törlesztése ÁHB</t>
  </si>
  <si>
    <t xml:space="preserve">   - Egyéb felhalmozási célú támogatások ÁHK</t>
  </si>
  <si>
    <t xml:space="preserve">   - Visszatérítendő támogatások, kölcsönök nyújtása ÁHB</t>
  </si>
  <si>
    <t xml:space="preserve">   - Műk. célú visszatér. támogatások, kölcsönök törl. ÁHB</t>
  </si>
  <si>
    <t xml:space="preserve">   -Műk. célú visszatér.támog. kölcsönök nyújtása ÁHB</t>
  </si>
  <si>
    <t xml:space="preserve">   - Egyéb műk. célú támogatások ÁHB</t>
  </si>
  <si>
    <t xml:space="preserve">   - Műk. célú visszatérítendő tám. kölcsönök nyújtása ÁHK</t>
  </si>
  <si>
    <t xml:space="preserve">   - Egyéb működési célú támogatások ÁHK</t>
  </si>
  <si>
    <t xml:space="preserve">   - Visszatérítendő támogatások, kölcsönök nyújtása ÁHK</t>
  </si>
  <si>
    <t xml:space="preserve">   - Egyéb felhalmozási célú támogatások ÁHB</t>
  </si>
  <si>
    <t xml:space="preserve">   - Garancia- és kezességvállalásból kifizetés ÁHK</t>
  </si>
  <si>
    <t xml:space="preserve">   ebből: - Hosszú lejáratú hitelek, kölcsönök törlesztése pénzü.váll.</t>
  </si>
  <si>
    <t xml:space="preserve">                - Likviditási célú hitelek, kölcsönök törlesztése pénzü.váll.</t>
  </si>
  <si>
    <t xml:space="preserve">                - Rövid lejáratú hitelek, kölcsönök törlesztése pénzü.váll</t>
  </si>
  <si>
    <t>ÁHB megelőlegezés visszafizetése</t>
  </si>
  <si>
    <t>B1131</t>
  </si>
  <si>
    <t>Települési önkormányzatok szociális,  gyermekjóléti  feladatainak támogatása</t>
  </si>
  <si>
    <t>B1132</t>
  </si>
  <si>
    <t>Gyermekétkeztetési feladatok támogatása</t>
  </si>
  <si>
    <t>Működési célú garancia- és kezességvállalásból megtérülések ÁHK</t>
  </si>
  <si>
    <t>Működési célú visszatér. támogatások, kölcsönök visszatér. ÁHK</t>
  </si>
  <si>
    <t>Felhalm. célú garancia- és kezességvállalásból megtérülések ÁHK</t>
  </si>
  <si>
    <t>Felhalm. célú visszatérítendő támogatások, kölcs. visszatér. ÁHK</t>
  </si>
  <si>
    <t xml:space="preserve">Működési célú visszatérítendő támog, kölcsönök visszatérülése </t>
  </si>
  <si>
    <t>Települési önkormányzatok szociális és  gyermekjóléti feladatainak támogatása</t>
  </si>
  <si>
    <t>Települési önkormányzatok gyermekétkeztetési feladatainak támogatása</t>
  </si>
  <si>
    <t xml:space="preserve">Költségvetési kiadások összesen: </t>
  </si>
  <si>
    <t>B363</t>
  </si>
  <si>
    <t>Talajterhelési díj</t>
  </si>
  <si>
    <t>TOP_PLUSZ Energetikai fejlesztés</t>
  </si>
  <si>
    <t>TOP_PLUSZ Kulturális infrastruktúra fejlesztés</t>
  </si>
  <si>
    <t>temető: urnafal építés</t>
  </si>
  <si>
    <t>önk: Coop előtti árok vásárlás</t>
  </si>
  <si>
    <t>vízmű fejlesztés</t>
  </si>
  <si>
    <t>talajterhelési díj</t>
  </si>
  <si>
    <t>TOP Piaccsarnok</t>
  </si>
  <si>
    <t xml:space="preserve">TOP - Belterületi utak fejlesztése pályázat </t>
  </si>
  <si>
    <t>uszoda: elszívórendszer</t>
  </si>
  <si>
    <t>2024. évi előirányzat</t>
  </si>
  <si>
    <t>2024. évi módosított előirányzat</t>
  </si>
  <si>
    <t xml:space="preserve"> forintban </t>
  </si>
  <si>
    <t>2024. évi eredeti előirányzat</t>
  </si>
  <si>
    <t xml:space="preserve">forintban </t>
  </si>
  <si>
    <t>Óvoda tető felújítás</t>
  </si>
  <si>
    <t>Teljes költség</t>
  </si>
  <si>
    <t>Teljes költségből beruházás</t>
  </si>
  <si>
    <t>Kivitelezés kezdési éve</t>
  </si>
  <si>
    <t>Felhasználás
2023. XII.31-ig</t>
  </si>
  <si>
    <t xml:space="preserve">2024. év utáni szükséglet
</t>
  </si>
  <si>
    <t>2024.</t>
  </si>
  <si>
    <t>RO-HU Temető pályázat</t>
  </si>
  <si>
    <t>I. sz ivóvízkút beruházás</t>
  </si>
  <si>
    <t>Közfoglalkoztatás kisértékű eszköz</t>
  </si>
  <si>
    <t>Óvoda udvari játékok egyéb tárgyi eszköz</t>
  </si>
  <si>
    <t>Hivatal kisértékű eszköz</t>
  </si>
  <si>
    <t>Családsegítő kisértékű beszerzések</t>
  </si>
  <si>
    <t>Művelődési ház kisértékű beszerzések</t>
  </si>
  <si>
    <t>2024. év utáni szükséglet</t>
  </si>
  <si>
    <t>2024</t>
  </si>
  <si>
    <t>Fejlesztések forrásösszetétele</t>
  </si>
  <si>
    <t>teljes költség</t>
  </si>
  <si>
    <t>Fejlesztés 2024. évi kiadása</t>
  </si>
  <si>
    <t>önerő saját.bevét</t>
  </si>
  <si>
    <t>2023. évi  maradvány/ elszámolás</t>
  </si>
  <si>
    <t>EU és közp. támogatás</t>
  </si>
  <si>
    <t>Visszaig. áfa</t>
  </si>
  <si>
    <t>bevételek összesen:</t>
  </si>
  <si>
    <t>Víziközmű felújítások</t>
  </si>
  <si>
    <t>Energetikai korszerűsítés tervdokumentáció</t>
  </si>
  <si>
    <t>önerő /hitel</t>
  </si>
  <si>
    <t>TOP-Plussz Energetikai fejlesztés</t>
  </si>
  <si>
    <t>29. melléklet a /2025. () önkormányzati rendelethez</t>
  </si>
  <si>
    <t>25. melléklet a /2025. () önkormányzati rendelethez</t>
  </si>
  <si>
    <t>2024. évi Előirányzat</t>
  </si>
  <si>
    <t>21. melléklet a /2025. () önkormányzati rendelethez</t>
  </si>
  <si>
    <t>17. melléklet a /2025. () önkormányzati rendelethez</t>
  </si>
  <si>
    <t>13. melléklet a /2025. () önkormányzati rendelethez</t>
  </si>
  <si>
    <t xml:space="preserve">5. melléklet a /2025. () önkormányzati rendelethez     </t>
  </si>
  <si>
    <t xml:space="preserve">  forintban </t>
  </si>
  <si>
    <t xml:space="preserve">6. melléklet a /2025. () önkormányzati rendelethez     </t>
  </si>
  <si>
    <t>Téves Áfa csoportosítás miatt</t>
  </si>
  <si>
    <t>2023</t>
  </si>
  <si>
    <t>2022.</t>
  </si>
  <si>
    <t>2023.</t>
  </si>
  <si>
    <t>Óvoda tető felújítása</t>
  </si>
</sst>
</file>

<file path=xl/styles.xml><?xml version="1.0" encoding="utf-8"?>
<styleSheet xmlns="http://schemas.openxmlformats.org/spreadsheetml/2006/main">
  <numFmts count="4">
    <numFmt numFmtId="164" formatCode="#,###"/>
    <numFmt numFmtId="165" formatCode="\ #,##0.00&quot;     &quot;;\-#,##0.00&quot;     &quot;;&quot; -&quot;#&quot;     &quot;;@\ "/>
    <numFmt numFmtId="166" formatCode="mmm\ d/"/>
    <numFmt numFmtId="167" formatCode="#,##0_ ;\-#,##0\ "/>
  </numFmts>
  <fonts count="50">
    <font>
      <sz val="10"/>
      <name val="Times New Roman CE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u/>
      <sz val="12"/>
      <color indexed="12"/>
      <name val="Times New Roman CE"/>
      <family val="1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12"/>
      <color indexed="20"/>
      <name val="Times New Roman CE"/>
      <family val="1"/>
      <charset val="238"/>
    </font>
    <font>
      <sz val="12"/>
      <name val="Times New Roman CE"/>
      <family val="1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8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Times New Roman CE"/>
      <family val="1"/>
      <charset val="238"/>
    </font>
    <font>
      <b/>
      <sz val="8"/>
      <name val="Times New Roman CE"/>
      <charset val="238"/>
    </font>
    <font>
      <b/>
      <sz val="10"/>
      <name val="Times New Roman CE"/>
      <charset val="238"/>
    </font>
    <font>
      <sz val="10"/>
      <name val="Times New Roman"/>
      <family val="1"/>
      <charset val="238"/>
    </font>
    <font>
      <b/>
      <sz val="10"/>
      <color indexed="10"/>
      <name val="Times New Roman CE"/>
      <family val="1"/>
      <charset val="238"/>
    </font>
    <font>
      <sz val="10"/>
      <name val="Times New Roman CE"/>
      <charset val="238"/>
    </font>
    <font>
      <i/>
      <sz val="8"/>
      <name val="Times New Roman CE"/>
      <charset val="238"/>
    </font>
    <font>
      <i/>
      <sz val="11"/>
      <name val="Times New Roman CE"/>
      <charset val="238"/>
    </font>
    <font>
      <i/>
      <sz val="10"/>
      <name val="Times New Roman CE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6"/>
        <bgColor indexed="22"/>
      </patternFill>
    </fill>
  </fills>
  <borders count="98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49"/>
      </top>
      <bottom style="double">
        <color indexed="4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0" borderId="5" applyNumberFormat="0" applyAlignment="0" applyProtection="0"/>
    <xf numFmtId="165" fontId="41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41" fillId="4" borderId="7" applyNumberFormat="0" applyAlignment="0" applyProtection="0"/>
    <xf numFmtId="0" fontId="12" fillId="11" borderId="0" applyNumberFormat="0" applyBorder="0" applyAlignment="0" applyProtection="0"/>
    <xf numFmtId="0" fontId="13" fillId="12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20" fillId="0" borderId="9" applyNumberFormat="0" applyFill="0" applyAlignment="0" applyProtection="0"/>
    <xf numFmtId="0" fontId="17" fillId="13" borderId="0" applyNumberFormat="0" applyBorder="0" applyAlignment="0" applyProtection="0"/>
    <xf numFmtId="0" fontId="18" fillId="7" borderId="0" applyNumberFormat="0" applyBorder="0" applyAlignment="0" applyProtection="0"/>
    <xf numFmtId="0" fontId="19" fillId="12" borderId="1" applyNumberFormat="0" applyAlignment="0" applyProtection="0"/>
  </cellStyleXfs>
  <cellXfs count="414">
    <xf numFmtId="0" fontId="0" fillId="0" borderId="0" xfId="0"/>
    <xf numFmtId="0" fontId="23" fillId="0" borderId="10" xfId="0" applyFont="1" applyFill="1" applyBorder="1" applyAlignment="1" applyProtection="1">
      <alignment horizontal="right" vertical="center"/>
    </xf>
    <xf numFmtId="0" fontId="26" fillId="0" borderId="11" xfId="35" applyFont="1" applyFill="1" applyBorder="1" applyAlignment="1" applyProtection="1">
      <alignment horizontal="center" vertical="center" wrapText="1"/>
    </xf>
    <xf numFmtId="164" fontId="25" fillId="0" borderId="12" xfId="35" applyNumberFormat="1" applyFont="1" applyFill="1" applyBorder="1" applyAlignment="1" applyProtection="1">
      <alignment horizontal="right" vertical="center" wrapText="1" indent="1"/>
    </xf>
    <xf numFmtId="164" fontId="25" fillId="0" borderId="0" xfId="35" applyNumberFormat="1" applyFont="1" applyFill="1" applyBorder="1" applyAlignment="1" applyProtection="1">
      <alignment horizontal="right" vertical="center" wrapText="1" indent="1"/>
    </xf>
    <xf numFmtId="0" fontId="23" fillId="0" borderId="10" xfId="0" applyFont="1" applyFill="1" applyBorder="1" applyAlignment="1" applyProtection="1">
      <alignment horizontal="right"/>
    </xf>
    <xf numFmtId="0" fontId="26" fillId="0" borderId="13" xfId="35" applyFont="1" applyFill="1" applyBorder="1" applyAlignment="1" applyProtection="1">
      <alignment horizontal="center" vertical="center" wrapText="1"/>
    </xf>
    <xf numFmtId="164" fontId="26" fillId="0" borderId="12" xfId="35" applyNumberFormat="1" applyFont="1" applyFill="1" applyBorder="1" applyAlignment="1" applyProtection="1">
      <alignment horizontal="right" vertical="center" wrapText="1" indent="1"/>
    </xf>
    <xf numFmtId="164" fontId="27" fillId="0" borderId="14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5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6" xfId="35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2" xfId="35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7" xfId="35" applyNumberFormat="1" applyFont="1" applyFill="1" applyBorder="1" applyAlignment="1" applyProtection="1">
      <alignment horizontal="right" vertical="center" wrapText="1" indent="1"/>
    </xf>
    <xf numFmtId="164" fontId="27" fillId="0" borderId="18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9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0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1" xfId="35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2" xfId="0" applyNumberFormat="1" applyFont="1" applyBorder="1" applyAlignment="1" applyProtection="1">
      <alignment horizontal="right" vertical="center" wrapText="1" indent="1"/>
    </xf>
    <xf numFmtId="164" fontId="31" fillId="0" borderId="12" xfId="0" applyNumberFormat="1" applyFont="1" applyBorder="1" applyAlignment="1" applyProtection="1">
      <alignment horizontal="right" vertical="center" wrapText="1" indent="1"/>
    </xf>
    <xf numFmtId="164" fontId="0" fillId="0" borderId="0" xfId="0" applyNumberFormat="1" applyFill="1" applyAlignment="1" applyProtection="1">
      <alignment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23" fillId="0" borderId="0" xfId="0" applyNumberFormat="1" applyFont="1" applyFill="1" applyAlignment="1" applyProtection="1">
      <alignment horizontal="right" vertical="center"/>
    </xf>
    <xf numFmtId="164" fontId="24" fillId="0" borderId="13" xfId="0" applyNumberFormat="1" applyFont="1" applyFill="1" applyBorder="1" applyAlignment="1" applyProtection="1">
      <alignment horizontal="center" vertical="center" wrapText="1"/>
    </xf>
    <xf numFmtId="164" fontId="25" fillId="0" borderId="0" xfId="0" applyNumberFormat="1" applyFont="1" applyFill="1" applyAlignment="1" applyProtection="1">
      <alignment horizontal="center" vertical="center" wrapText="1"/>
    </xf>
    <xf numFmtId="164" fontId="26" fillId="0" borderId="22" xfId="0" applyNumberFormat="1" applyFont="1" applyFill="1" applyBorder="1" applyAlignment="1" applyProtection="1">
      <alignment horizontal="center" vertical="center" wrapText="1"/>
    </xf>
    <xf numFmtId="164" fontId="26" fillId="0" borderId="0" xfId="0" applyNumberFormat="1" applyFont="1" applyFill="1" applyAlignment="1" applyProtection="1">
      <alignment horizontal="center" vertical="center" wrapText="1"/>
    </xf>
    <xf numFmtId="164" fontId="0" fillId="0" borderId="23" xfId="0" applyNumberFormat="1" applyFont="1" applyFill="1" applyBorder="1" applyAlignment="1" applyProtection="1">
      <alignment horizontal="left" vertical="center" wrapText="1" indent="1"/>
    </xf>
    <xf numFmtId="164" fontId="27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24" xfId="0" applyNumberFormat="1" applyFont="1" applyFill="1" applyBorder="1" applyAlignment="1" applyProtection="1">
      <alignment horizontal="left" vertical="center" wrapText="1" indent="1"/>
    </xf>
    <xf numFmtId="164" fontId="27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5" xfId="0" applyNumberFormat="1" applyFont="1" applyFill="1" applyBorder="1" applyAlignment="1" applyProtection="1">
      <alignment horizontal="left" vertical="center" wrapText="1" indent="1"/>
    </xf>
    <xf numFmtId="164" fontId="27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7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22" xfId="0" applyNumberFormat="1" applyFont="1" applyFill="1" applyBorder="1" applyAlignment="1" applyProtection="1">
      <alignment horizontal="left" vertical="center" wrapText="1" indent="1"/>
    </xf>
    <xf numFmtId="164" fontId="26" fillId="0" borderId="12" xfId="0" applyNumberFormat="1" applyFont="1" applyFill="1" applyBorder="1" applyAlignment="1" applyProtection="1">
      <alignment horizontal="right" vertical="center" wrapText="1" indent="1"/>
    </xf>
    <xf numFmtId="164" fontId="0" fillId="0" borderId="26" xfId="0" applyNumberFormat="1" applyFont="1" applyFill="1" applyBorder="1" applyAlignment="1" applyProtection="1">
      <alignment horizontal="left" vertical="center" wrapText="1" indent="1"/>
    </xf>
    <xf numFmtId="164" fontId="27" fillId="0" borderId="27" xfId="0" applyNumberFormat="1" applyFont="1" applyFill="1" applyBorder="1" applyAlignment="1" applyProtection="1">
      <alignment horizontal="right" vertical="center" wrapText="1" indent="1"/>
      <protection locked="0"/>
    </xf>
    <xf numFmtId="0" fontId="35" fillId="0" borderId="0" xfId="35" applyFont="1" applyFill="1"/>
    <xf numFmtId="164" fontId="36" fillId="0" borderId="0" xfId="35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/>
    <xf numFmtId="16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23" fillId="0" borderId="0" xfId="0" applyNumberFormat="1" applyFont="1" applyFill="1" applyAlignment="1" applyProtection="1">
      <alignment horizontal="right" wrapText="1"/>
    </xf>
    <xf numFmtId="164" fontId="25" fillId="0" borderId="0" xfId="0" applyNumberFormat="1" applyFont="1" applyFill="1" applyAlignment="1">
      <alignment horizontal="center" vertical="center" wrapText="1"/>
    </xf>
    <xf numFmtId="164" fontId="25" fillId="0" borderId="0" xfId="0" applyNumberFormat="1" applyFont="1" applyFill="1" applyAlignment="1">
      <alignment vertical="center" wrapText="1"/>
    </xf>
    <xf numFmtId="0" fontId="0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vertical="center" wrapText="1"/>
    </xf>
    <xf numFmtId="0" fontId="0" fillId="0" borderId="0" xfId="0" applyFont="1" applyFill="1" applyAlignment="1" applyProtection="1">
      <alignment horizontal="right" vertical="center" wrapText="1" indent="1"/>
    </xf>
    <xf numFmtId="0" fontId="0" fillId="0" borderId="0" xfId="0" applyFill="1" applyAlignment="1">
      <alignment vertical="center" wrapText="1"/>
    </xf>
    <xf numFmtId="164" fontId="16" fillId="0" borderId="0" xfId="0" applyNumberFormat="1" applyFont="1" applyFill="1" applyAlignment="1" applyProtection="1">
      <alignment horizontal="left" vertical="center" wrapText="1"/>
    </xf>
    <xf numFmtId="164" fontId="21" fillId="0" borderId="0" xfId="0" applyNumberFormat="1" applyFont="1" applyFill="1" applyAlignment="1" applyProtection="1">
      <alignment vertical="center" wrapText="1"/>
    </xf>
    <xf numFmtId="164" fontId="16" fillId="0" borderId="0" xfId="0" applyNumberFormat="1" applyFont="1" applyFill="1" applyAlignment="1">
      <alignment vertical="center" wrapText="1"/>
    </xf>
    <xf numFmtId="0" fontId="24" fillId="0" borderId="29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>
      <alignment vertical="center"/>
    </xf>
    <xf numFmtId="0" fontId="24" fillId="0" borderId="31" xfId="0" applyFont="1" applyFill="1" applyBorder="1" applyAlignment="1" applyProtection="1">
      <alignment horizontal="center" vertical="center"/>
    </xf>
    <xf numFmtId="0" fontId="24" fillId="0" borderId="32" xfId="0" applyFont="1" applyFill="1" applyBorder="1" applyAlignment="1" applyProtection="1">
      <alignment horizontal="right" vertical="center" indent="1"/>
    </xf>
    <xf numFmtId="0" fontId="24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horizontal="right"/>
    </xf>
    <xf numFmtId="0" fontId="25" fillId="0" borderId="0" xfId="0" applyFont="1" applyFill="1" applyAlignment="1">
      <alignment vertical="center"/>
    </xf>
    <xf numFmtId="0" fontId="24" fillId="0" borderId="33" xfId="0" applyFont="1" applyFill="1" applyBorder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horizontal="right" vertical="center" wrapText="1" indent="1"/>
    </xf>
    <xf numFmtId="0" fontId="26" fillId="0" borderId="13" xfId="0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4" fillId="0" borderId="34" xfId="0" applyFont="1" applyFill="1" applyBorder="1" applyAlignment="1" applyProtection="1">
      <alignment horizontal="center" vertical="center" wrapText="1"/>
    </xf>
    <xf numFmtId="0" fontId="24" fillId="0" borderId="35" xfId="0" applyFont="1" applyFill="1" applyBorder="1" applyAlignment="1" applyProtection="1">
      <alignment horizontal="center" vertical="center" wrapText="1"/>
    </xf>
    <xf numFmtId="164" fontId="24" fillId="0" borderId="21" xfId="0" applyNumberFormat="1" applyFont="1" applyFill="1" applyBorder="1" applyAlignment="1" applyProtection="1">
      <alignment horizontal="right" vertical="center" wrapText="1" indent="1"/>
    </xf>
    <xf numFmtId="49" fontId="27" fillId="0" borderId="36" xfId="35" applyNumberFormat="1" applyFont="1" applyFill="1" applyBorder="1" applyAlignment="1" applyProtection="1">
      <alignment horizontal="center" vertical="center" wrapText="1"/>
    </xf>
    <xf numFmtId="0" fontId="39" fillId="0" borderId="0" xfId="0" applyFont="1" applyFill="1" applyAlignment="1">
      <alignment vertical="center" wrapText="1"/>
    </xf>
    <xf numFmtId="49" fontId="27" fillId="0" borderId="37" xfId="35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Alignment="1">
      <alignment vertical="center" wrapText="1"/>
    </xf>
    <xf numFmtId="49" fontId="27" fillId="0" borderId="38" xfId="35" applyNumberFormat="1" applyFont="1" applyFill="1" applyBorder="1" applyAlignment="1" applyProtection="1">
      <alignment horizontal="center" vertical="center" wrapText="1"/>
    </xf>
    <xf numFmtId="0" fontId="29" fillId="0" borderId="13" xfId="0" applyFont="1" applyBorder="1" applyAlignment="1" applyProtection="1">
      <alignment horizontal="center" wrapText="1"/>
    </xf>
    <xf numFmtId="0" fontId="28" fillId="0" borderId="36" xfId="0" applyFont="1" applyBorder="1" applyAlignment="1" applyProtection="1">
      <alignment horizontal="center" wrapText="1"/>
    </xf>
    <xf numFmtId="0" fontId="28" fillId="0" borderId="37" xfId="0" applyFont="1" applyBorder="1" applyAlignment="1" applyProtection="1">
      <alignment horizontal="center" wrapText="1"/>
    </xf>
    <xf numFmtId="0" fontId="28" fillId="0" borderId="38" xfId="0" applyFont="1" applyBorder="1" applyAlignment="1" applyProtection="1">
      <alignment horizontal="center" wrapText="1"/>
    </xf>
    <xf numFmtId="0" fontId="29" fillId="0" borderId="28" xfId="0" applyFont="1" applyBorder="1" applyAlignment="1" applyProtection="1">
      <alignment horizont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wrapText="1" indent="1"/>
    </xf>
    <xf numFmtId="164" fontId="26" fillId="0" borderId="0" xfId="0" applyNumberFormat="1" applyFont="1" applyFill="1" applyBorder="1" applyAlignment="1" applyProtection="1">
      <alignment horizontal="right" vertical="center" wrapText="1" indent="1"/>
    </xf>
    <xf numFmtId="0" fontId="27" fillId="0" borderId="0" xfId="0" applyFont="1" applyFill="1" applyAlignment="1" applyProtection="1">
      <alignment horizontal="center" vertical="center" wrapText="1"/>
    </xf>
    <xf numFmtId="0" fontId="27" fillId="0" borderId="0" xfId="0" applyFont="1" applyFill="1" applyAlignment="1" applyProtection="1">
      <alignment vertical="center" wrapText="1"/>
    </xf>
    <xf numFmtId="0" fontId="27" fillId="0" borderId="0" xfId="0" applyFont="1" applyFill="1" applyAlignment="1" applyProtection="1">
      <alignment horizontal="right" vertical="center" wrapText="1" indent="1"/>
    </xf>
    <xf numFmtId="0" fontId="26" fillId="0" borderId="33" xfId="0" applyFont="1" applyFill="1" applyBorder="1" applyAlignment="1" applyProtection="1">
      <alignment horizontal="center" vertical="center" wrapText="1"/>
    </xf>
    <xf numFmtId="0" fontId="24" fillId="0" borderId="39" xfId="0" applyFont="1" applyFill="1" applyBorder="1" applyAlignment="1" applyProtection="1">
      <alignment horizontal="center" vertical="center" wrapText="1"/>
    </xf>
    <xf numFmtId="164" fontId="26" fillId="0" borderId="40" xfId="0" applyNumberFormat="1" applyFont="1" applyFill="1" applyBorder="1" applyAlignment="1" applyProtection="1">
      <alignment horizontal="right" vertical="center" wrapText="1" indent="1"/>
    </xf>
    <xf numFmtId="0" fontId="32" fillId="0" borderId="0" xfId="0" applyFont="1" applyFill="1" applyAlignment="1">
      <alignment vertical="center" wrapText="1"/>
    </xf>
    <xf numFmtId="49" fontId="27" fillId="0" borderId="41" xfId="35" applyNumberFormat="1" applyFont="1" applyFill="1" applyBorder="1" applyAlignment="1" applyProtection="1">
      <alignment horizontal="center" vertical="center" wrapText="1"/>
    </xf>
    <xf numFmtId="49" fontId="27" fillId="0" borderId="42" xfId="35" applyNumberFormat="1" applyFont="1" applyFill="1" applyBorder="1" applyAlignment="1" applyProtection="1">
      <alignment horizontal="center" vertical="center" wrapText="1"/>
    </xf>
    <xf numFmtId="49" fontId="27" fillId="0" borderId="43" xfId="35" applyNumberFormat="1" applyFont="1" applyFill="1" applyBorder="1" applyAlignment="1" applyProtection="1">
      <alignment horizontal="center" vertical="center" wrapText="1"/>
    </xf>
    <xf numFmtId="166" fontId="0" fillId="0" borderId="0" xfId="0" applyNumberFormat="1" applyFill="1" applyAlignment="1">
      <alignment vertical="center" wrapText="1"/>
    </xf>
    <xf numFmtId="0" fontId="29" fillId="0" borderId="28" xfId="0" applyFont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164" fontId="16" fillId="0" borderId="0" xfId="0" applyNumberFormat="1" applyFont="1" applyFill="1" applyAlignment="1" applyProtection="1">
      <alignment vertical="center" wrapText="1"/>
    </xf>
    <xf numFmtId="0" fontId="22" fillId="0" borderId="0" xfId="0" applyFont="1" applyFill="1" applyAlignment="1" applyProtection="1">
      <alignment vertical="center"/>
    </xf>
    <xf numFmtId="0" fontId="24" fillId="0" borderId="30" xfId="0" applyFont="1" applyFill="1" applyBorder="1" applyAlignment="1" applyProtection="1">
      <alignment horizontal="center" vertical="center" wrapText="1"/>
    </xf>
    <xf numFmtId="49" fontId="24" fillId="0" borderId="32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horizontal="center" vertical="center" wrapText="1"/>
    </xf>
    <xf numFmtId="164" fontId="24" fillId="0" borderId="21" xfId="0" applyNumberFormat="1" applyFont="1" applyFill="1" applyBorder="1" applyAlignment="1" applyProtection="1">
      <alignment horizontal="center" vertical="center" wrapText="1"/>
    </xf>
    <xf numFmtId="0" fontId="39" fillId="0" borderId="0" xfId="0" applyFont="1" applyFill="1" applyAlignment="1" applyProtection="1">
      <alignment vertical="center" wrapText="1"/>
    </xf>
    <xf numFmtId="49" fontId="27" fillId="0" borderId="41" xfId="0" applyNumberFormat="1" applyFont="1" applyFill="1" applyBorder="1" applyAlignment="1" applyProtection="1">
      <alignment horizontal="center" vertical="center" wrapText="1"/>
    </xf>
    <xf numFmtId="164" fontId="27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49" fontId="27" fillId="0" borderId="37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Alignment="1" applyProtection="1">
      <alignment vertical="center" wrapText="1"/>
    </xf>
    <xf numFmtId="164" fontId="26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49" fontId="27" fillId="0" borderId="36" xfId="0" applyNumberFormat="1" applyFont="1" applyFill="1" applyBorder="1" applyAlignment="1" applyProtection="1">
      <alignment horizontal="center" vertical="center" wrapText="1"/>
    </xf>
    <xf numFmtId="164" fontId="27" fillId="0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13" xfId="0" applyFont="1" applyBorder="1" applyAlignment="1" applyProtection="1">
      <alignment horizontal="center" vertical="center" wrapText="1"/>
    </xf>
    <xf numFmtId="0" fontId="27" fillId="0" borderId="0" xfId="0" applyFont="1" applyFill="1" applyAlignment="1" applyProtection="1">
      <alignment horizontal="left" vertical="center" wrapText="1"/>
    </xf>
    <xf numFmtId="0" fontId="32" fillId="0" borderId="0" xfId="0" applyFont="1" applyFill="1" applyAlignment="1" applyProtection="1">
      <alignment vertical="center" wrapText="1"/>
    </xf>
    <xf numFmtId="0" fontId="0" fillId="0" borderId="0" xfId="0" applyFill="1" applyAlignment="1" applyProtection="1">
      <alignment horizontal="right" vertical="center" wrapText="1" indent="1"/>
    </xf>
    <xf numFmtId="0" fontId="26" fillId="0" borderId="29" xfId="0" applyFont="1" applyFill="1" applyBorder="1" applyAlignment="1" applyProtection="1">
      <alignment horizontal="center" vertical="top" wrapText="1"/>
    </xf>
    <xf numFmtId="164" fontId="26" fillId="0" borderId="33" xfId="0" applyNumberFormat="1" applyFont="1" applyFill="1" applyBorder="1" applyAlignment="1" applyProtection="1">
      <alignment horizontal="center" vertical="center" wrapText="1"/>
    </xf>
    <xf numFmtId="0" fontId="24" fillId="14" borderId="47" xfId="0" applyFont="1" applyFill="1" applyBorder="1" applyAlignment="1" applyProtection="1">
      <alignment horizontal="center" vertical="center"/>
    </xf>
    <xf numFmtId="164" fontId="24" fillId="0" borderId="22" xfId="0" applyNumberFormat="1" applyFont="1" applyFill="1" applyBorder="1" applyAlignment="1" applyProtection="1">
      <alignment horizontal="center" vertical="center" wrapText="1"/>
    </xf>
    <xf numFmtId="164" fontId="34" fillId="0" borderId="48" xfId="0" applyNumberFormat="1" applyFont="1" applyFill="1" applyBorder="1" applyAlignment="1" applyProtection="1">
      <alignment horizontal="center" vertical="center" wrapText="1"/>
    </xf>
    <xf numFmtId="0" fontId="41" fillId="0" borderId="0" xfId="35" applyFont="1" applyFill="1" applyProtection="1"/>
    <xf numFmtId="0" fontId="25" fillId="0" borderId="13" xfId="35" applyFont="1" applyFill="1" applyBorder="1" applyAlignment="1" applyProtection="1">
      <alignment horizontal="left" vertical="center" wrapText="1" indent="1"/>
    </xf>
    <xf numFmtId="0" fontId="25" fillId="0" borderId="0" xfId="35" applyFont="1" applyFill="1" applyBorder="1" applyAlignment="1" applyProtection="1">
      <alignment horizontal="center" vertical="center" wrapText="1"/>
    </xf>
    <xf numFmtId="0" fontId="25" fillId="0" borderId="0" xfId="35" applyFont="1" applyFill="1" applyBorder="1" applyAlignment="1" applyProtection="1">
      <alignment vertical="center" wrapText="1"/>
    </xf>
    <xf numFmtId="0" fontId="41" fillId="0" borderId="0" xfId="35" applyFont="1" applyFill="1" applyAlignment="1" applyProtection="1"/>
    <xf numFmtId="0" fontId="41" fillId="0" borderId="0" xfId="35" applyFont="1" applyFill="1" applyBorder="1" applyAlignment="1" applyProtection="1">
      <alignment horizontal="left" vertical="center" wrapText="1" indent="1"/>
    </xf>
    <xf numFmtId="0" fontId="25" fillId="0" borderId="46" xfId="35" applyFont="1" applyFill="1" applyBorder="1" applyAlignment="1" applyProtection="1">
      <alignment vertical="center" wrapText="1"/>
    </xf>
    <xf numFmtId="0" fontId="43" fillId="0" borderId="0" xfId="35" applyFont="1" applyFill="1" applyProtection="1"/>
    <xf numFmtId="0" fontId="45" fillId="0" borderId="0" xfId="35" applyFont="1" applyFill="1" applyProtection="1"/>
    <xf numFmtId="0" fontId="25" fillId="0" borderId="0" xfId="35" applyFont="1" applyFill="1" applyProtection="1"/>
    <xf numFmtId="0" fontId="41" fillId="0" borderId="0" xfId="35" applyFont="1" applyFill="1" applyAlignment="1" applyProtection="1">
      <alignment horizontal="right" vertical="center" indent="1"/>
    </xf>
    <xf numFmtId="0" fontId="25" fillId="0" borderId="22" xfId="35" applyFont="1" applyFill="1" applyBorder="1" applyAlignment="1" applyProtection="1">
      <alignment horizontal="center" vertical="center" wrapText="1"/>
    </xf>
    <xf numFmtId="0" fontId="25" fillId="0" borderId="49" xfId="35" applyFont="1" applyFill="1" applyBorder="1" applyAlignment="1" applyProtection="1">
      <alignment horizontal="center" vertical="center" wrapText="1"/>
    </xf>
    <xf numFmtId="164" fontId="25" fillId="0" borderId="22" xfId="35" applyNumberFormat="1" applyFont="1" applyFill="1" applyBorder="1" applyAlignment="1" applyProtection="1">
      <alignment horizontal="right" vertical="center" wrapText="1" indent="1"/>
    </xf>
    <xf numFmtId="164" fontId="41" fillId="0" borderId="23" xfId="35" applyNumberFormat="1" applyFont="1" applyFill="1" applyBorder="1" applyAlignment="1" applyProtection="1">
      <alignment horizontal="right" vertical="center" wrapText="1" indent="1"/>
      <protection locked="0"/>
    </xf>
    <xf numFmtId="164" fontId="41" fillId="0" borderId="24" xfId="35" applyNumberFormat="1" applyFont="1" applyFill="1" applyBorder="1" applyAlignment="1" applyProtection="1">
      <alignment horizontal="right" vertical="center" wrapText="1" indent="1"/>
      <protection locked="0"/>
    </xf>
    <xf numFmtId="164" fontId="41" fillId="0" borderId="50" xfId="35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22" xfId="35" applyNumberFormat="1" applyFont="1" applyFill="1" applyBorder="1" applyAlignment="1" applyProtection="1">
      <alignment horizontal="right" vertical="center" wrapText="1" indent="1"/>
      <protection locked="0"/>
    </xf>
    <xf numFmtId="0" fontId="41" fillId="0" borderId="51" xfId="35" applyFont="1" applyFill="1" applyBorder="1" applyAlignment="1" applyProtection="1">
      <alignment horizontal="left" vertical="center" wrapText="1" indent="1"/>
    </xf>
    <xf numFmtId="164" fontId="25" fillId="0" borderId="49" xfId="35" applyNumberFormat="1" applyFont="1" applyFill="1" applyBorder="1" applyAlignment="1" applyProtection="1">
      <alignment horizontal="right" vertical="center" wrapText="1" indent="1"/>
    </xf>
    <xf numFmtId="164" fontId="41" fillId="0" borderId="52" xfId="35" applyNumberFormat="1" applyFont="1" applyFill="1" applyBorder="1" applyAlignment="1" applyProtection="1">
      <alignment horizontal="right" vertical="center" wrapText="1" indent="1"/>
      <protection locked="0"/>
    </xf>
    <xf numFmtId="164" fontId="41" fillId="0" borderId="53" xfId="35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2" xfId="0" applyNumberFormat="1" applyFont="1" applyBorder="1" applyAlignment="1" applyProtection="1">
      <alignment horizontal="right" vertical="center" wrapText="1" indent="1"/>
    </xf>
    <xf numFmtId="164" fontId="43" fillId="0" borderId="22" xfId="35" applyNumberFormat="1" applyFont="1" applyFill="1" applyBorder="1" applyAlignment="1" applyProtection="1">
      <alignment horizontal="right" vertical="center" wrapText="1" indent="1"/>
      <protection locked="0"/>
    </xf>
    <xf numFmtId="0" fontId="25" fillId="0" borderId="39" xfId="35" applyFont="1" applyFill="1" applyBorder="1" applyAlignment="1" applyProtection="1">
      <alignment horizontal="center" vertical="center" wrapText="1"/>
    </xf>
    <xf numFmtId="0" fontId="25" fillId="0" borderId="48" xfId="35" applyFont="1" applyFill="1" applyBorder="1" applyAlignment="1" applyProtection="1">
      <alignment vertical="center" wrapText="1"/>
    </xf>
    <xf numFmtId="0" fontId="41" fillId="0" borderId="54" xfId="35" applyFont="1" applyFill="1" applyBorder="1" applyAlignment="1" applyProtection="1">
      <alignment horizontal="left" vertical="center" wrapText="1" indent="1"/>
    </xf>
    <xf numFmtId="0" fontId="41" fillId="0" borderId="51" xfId="35" applyFont="1" applyFill="1" applyBorder="1" applyAlignment="1" applyProtection="1">
      <alignment horizontal="left" vertical="center" wrapText="1" indent="6"/>
    </xf>
    <xf numFmtId="0" fontId="41" fillId="0" borderId="35" xfId="35" applyFont="1" applyFill="1" applyBorder="1" applyAlignment="1" applyProtection="1">
      <alignment horizontal="left" vertical="center" wrapText="1" indent="6"/>
    </xf>
    <xf numFmtId="0" fontId="41" fillId="0" borderId="55" xfId="35" applyFont="1" applyFill="1" applyBorder="1" applyAlignment="1" applyProtection="1">
      <alignment horizontal="left" vertical="center" wrapText="1" indent="6"/>
    </xf>
    <xf numFmtId="0" fontId="25" fillId="0" borderId="39" xfId="35" applyFont="1" applyFill="1" applyBorder="1" applyAlignment="1" applyProtection="1">
      <alignment vertical="center" wrapText="1"/>
    </xf>
    <xf numFmtId="0" fontId="41" fillId="0" borderId="35" xfId="35" applyFont="1" applyFill="1" applyBorder="1" applyAlignment="1" applyProtection="1">
      <alignment horizontal="left" vertical="center" wrapText="1" indent="1"/>
    </xf>
    <xf numFmtId="0" fontId="44" fillId="0" borderId="35" xfId="0" applyFont="1" applyBorder="1" applyAlignment="1" applyProtection="1">
      <alignment horizontal="left" vertical="center" wrapText="1" indent="1"/>
    </xf>
    <xf numFmtId="0" fontId="44" fillId="0" borderId="51" xfId="0" applyFont="1" applyBorder="1" applyAlignment="1" applyProtection="1">
      <alignment horizontal="left" vertical="center" wrapText="1" indent="1"/>
    </xf>
    <xf numFmtId="0" fontId="25" fillId="0" borderId="39" xfId="35" applyFont="1" applyFill="1" applyBorder="1" applyAlignment="1" applyProtection="1">
      <alignment horizontal="left" vertical="center" wrapText="1" indent="1"/>
    </xf>
    <xf numFmtId="0" fontId="43" fillId="0" borderId="39" xfId="35" applyFont="1" applyFill="1" applyBorder="1" applyAlignment="1" applyProtection="1">
      <alignment horizontal="left" vertical="center" wrapText="1" indent="1"/>
    </xf>
    <xf numFmtId="0" fontId="30" fillId="0" borderId="10" xfId="0" applyFont="1" applyBorder="1" applyAlignment="1" applyProtection="1">
      <alignment horizontal="left" vertical="center" wrapText="1" indent="1"/>
    </xf>
    <xf numFmtId="0" fontId="25" fillId="0" borderId="49" xfId="35" applyFont="1" applyFill="1" applyBorder="1" applyAlignment="1" applyProtection="1">
      <alignment horizontal="left" vertical="center" wrapText="1" indent="1"/>
    </xf>
    <xf numFmtId="49" fontId="41" fillId="0" borderId="52" xfId="35" applyNumberFormat="1" applyFont="1" applyFill="1" applyBorder="1" applyAlignment="1" applyProtection="1">
      <alignment horizontal="left" vertical="center" wrapText="1" indent="1"/>
    </xf>
    <xf numFmtId="49" fontId="41" fillId="0" borderId="24" xfId="35" applyNumberFormat="1" applyFont="1" applyFill="1" applyBorder="1" applyAlignment="1" applyProtection="1">
      <alignment horizontal="left" vertical="center" wrapText="1" indent="1"/>
    </xf>
    <xf numFmtId="49" fontId="41" fillId="0" borderId="26" xfId="35" applyNumberFormat="1" applyFont="1" applyFill="1" applyBorder="1" applyAlignment="1" applyProtection="1">
      <alignment horizontal="left" vertical="center" wrapText="1" indent="1"/>
    </xf>
    <xf numFmtId="49" fontId="41" fillId="0" borderId="50" xfId="35" applyNumberFormat="1" applyFont="1" applyFill="1" applyBorder="1" applyAlignment="1" applyProtection="1">
      <alignment horizontal="left" vertical="center" wrapText="1" indent="1"/>
    </xf>
    <xf numFmtId="49" fontId="41" fillId="0" borderId="53" xfId="35" applyNumberFormat="1" applyFont="1" applyFill="1" applyBorder="1" applyAlignment="1" applyProtection="1">
      <alignment horizontal="left" vertical="center" wrapText="1" indent="1"/>
    </xf>
    <xf numFmtId="0" fontId="25" fillId="0" borderId="22" xfId="35" applyFont="1" applyFill="1" applyBorder="1" applyAlignment="1" applyProtection="1">
      <alignment horizontal="left" vertical="center" wrapText="1" indent="1"/>
    </xf>
    <xf numFmtId="49" fontId="41" fillId="0" borderId="23" xfId="35" applyNumberFormat="1" applyFont="1" applyFill="1" applyBorder="1" applyAlignment="1" applyProtection="1">
      <alignment horizontal="left" vertical="center" wrapText="1" indent="1"/>
    </xf>
    <xf numFmtId="49" fontId="43" fillId="0" borderId="22" xfId="35" applyNumberFormat="1" applyFont="1" applyFill="1" applyBorder="1" applyAlignment="1" applyProtection="1">
      <alignment horizontal="left" vertical="center" wrapText="1" indent="1"/>
    </xf>
    <xf numFmtId="0" fontId="30" fillId="0" borderId="56" xfId="0" applyFont="1" applyBorder="1" applyAlignment="1" applyProtection="1">
      <alignment horizontal="left" vertical="center" wrapText="1" indent="1"/>
    </xf>
    <xf numFmtId="0" fontId="25" fillId="0" borderId="48" xfId="35" applyFont="1" applyFill="1" applyBorder="1" applyAlignment="1" applyProtection="1">
      <alignment horizontal="center" vertical="center" wrapText="1"/>
    </xf>
    <xf numFmtId="0" fontId="44" fillId="0" borderId="57" xfId="0" applyFont="1" applyBorder="1" applyAlignment="1" applyProtection="1">
      <alignment horizontal="left" wrapText="1" indent="1"/>
    </xf>
    <xf numFmtId="0" fontId="44" fillId="0" borderId="51" xfId="0" applyFont="1" applyBorder="1" applyAlignment="1" applyProtection="1">
      <alignment horizontal="left" wrapText="1" indent="1"/>
    </xf>
    <xf numFmtId="0" fontId="44" fillId="0" borderId="35" xfId="0" applyFont="1" applyBorder="1" applyAlignment="1" applyProtection="1">
      <alignment horizontal="left" wrapText="1" indent="1"/>
    </xf>
    <xf numFmtId="0" fontId="30" fillId="0" borderId="39" xfId="0" applyFont="1" applyBorder="1" applyAlignment="1" applyProtection="1">
      <alignment horizontal="left" vertical="center" wrapText="1" indent="1"/>
    </xf>
    <xf numFmtId="0" fontId="44" fillId="0" borderId="51" xfId="0" quotePrefix="1" applyFont="1" applyBorder="1" applyAlignment="1" applyProtection="1">
      <alignment horizontal="left" wrapText="1" indent="1"/>
    </xf>
    <xf numFmtId="49" fontId="44" fillId="0" borderId="51" xfId="0" applyNumberFormat="1" applyFont="1" applyBorder="1" applyAlignment="1" applyProtection="1">
      <alignment horizontal="left" wrapText="1" indent="1"/>
    </xf>
    <xf numFmtId="0" fontId="44" fillId="0" borderId="57" xfId="0" applyFont="1" applyBorder="1" applyAlignment="1" applyProtection="1">
      <alignment horizontal="left" vertical="top" wrapText="1" indent="1"/>
    </xf>
    <xf numFmtId="0" fontId="30" fillId="0" borderId="39" xfId="0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</xf>
    <xf numFmtId="0" fontId="30" fillId="0" borderId="22" xfId="0" applyFont="1" applyBorder="1" applyAlignment="1" applyProtection="1">
      <alignment horizontal="center" wrapText="1"/>
    </xf>
    <xf numFmtId="49" fontId="25" fillId="0" borderId="22" xfId="35" applyNumberFormat="1" applyFont="1" applyFill="1" applyBorder="1" applyAlignment="1" applyProtection="1">
      <alignment horizontal="left" vertical="center" wrapText="1" indent="1"/>
    </xf>
    <xf numFmtId="0" fontId="30" fillId="0" borderId="56" xfId="0" applyFont="1" applyBorder="1" applyAlignment="1" applyProtection="1">
      <alignment horizontal="center" wrapText="1"/>
    </xf>
    <xf numFmtId="0" fontId="30" fillId="0" borderId="39" xfId="0" applyFont="1" applyBorder="1" applyAlignment="1" applyProtection="1">
      <alignment horizontal="left" wrapText="1" indent="1"/>
    </xf>
    <xf numFmtId="0" fontId="44" fillId="0" borderId="52" xfId="0" applyFont="1" applyBorder="1" applyAlignment="1" applyProtection="1">
      <alignment horizontal="center" wrapText="1"/>
    </xf>
    <xf numFmtId="0" fontId="44" fillId="0" borderId="54" xfId="0" applyFont="1" applyBorder="1" applyAlignment="1" applyProtection="1">
      <alignment horizontal="left" vertical="center" wrapText="1" indent="1"/>
    </xf>
    <xf numFmtId="164" fontId="41" fillId="0" borderId="52" xfId="35" applyNumberFormat="1" applyFont="1" applyFill="1" applyBorder="1" applyAlignment="1" applyProtection="1">
      <alignment horizontal="right" vertical="center" wrapText="1" indent="1"/>
    </xf>
    <xf numFmtId="0" fontId="44" fillId="0" borderId="51" xfId="0" applyFont="1" applyBorder="1" applyAlignment="1" applyProtection="1">
      <alignment wrapText="1"/>
    </xf>
    <xf numFmtId="0" fontId="44" fillId="0" borderId="24" xfId="0" applyFont="1" applyBorder="1" applyAlignment="1" applyProtection="1">
      <alignment horizontal="center" wrapText="1"/>
    </xf>
    <xf numFmtId="164" fontId="41" fillId="0" borderId="24" xfId="35" applyNumberFormat="1" applyFont="1" applyFill="1" applyBorder="1" applyAlignment="1" applyProtection="1">
      <alignment horizontal="right" vertical="center" wrapText="1" indent="1"/>
    </xf>
    <xf numFmtId="0" fontId="44" fillId="0" borderId="20" xfId="0" applyFont="1" applyBorder="1" applyAlignment="1" applyProtection="1">
      <alignment horizontal="left" wrapText="1" indent="1"/>
    </xf>
    <xf numFmtId="0" fontId="44" fillId="0" borderId="58" xfId="0" applyFont="1" applyBorder="1" applyAlignment="1" applyProtection="1">
      <alignment horizontal="left" wrapText="1" indent="1"/>
    </xf>
    <xf numFmtId="164" fontId="46" fillId="0" borderId="24" xfId="35" applyNumberFormat="1" applyFont="1" applyFill="1" applyBorder="1" applyAlignment="1" applyProtection="1">
      <alignment horizontal="right" vertical="center" wrapText="1" indent="1"/>
      <protection locked="0"/>
    </xf>
    <xf numFmtId="0" fontId="46" fillId="0" borderId="52" xfId="35" applyFont="1" applyFill="1" applyBorder="1" applyAlignment="1" applyProtection="1">
      <alignment horizontal="left" vertical="center" wrapText="1" indent="1"/>
    </xf>
    <xf numFmtId="0" fontId="46" fillId="0" borderId="54" xfId="35" applyFont="1" applyFill="1" applyBorder="1" applyAlignment="1" applyProtection="1">
      <alignment horizontal="left" vertical="center" wrapText="1" indent="1"/>
    </xf>
    <xf numFmtId="164" fontId="46" fillId="0" borderId="52" xfId="35" applyNumberFormat="1" applyFont="1" applyFill="1" applyBorder="1" applyAlignment="1" applyProtection="1">
      <alignment horizontal="right" vertical="center" wrapText="1" indent="1"/>
    </xf>
    <xf numFmtId="49" fontId="46" fillId="0" borderId="24" xfId="35" applyNumberFormat="1" applyFont="1" applyFill="1" applyBorder="1" applyAlignment="1" applyProtection="1">
      <alignment horizontal="left" vertical="center" wrapText="1" indent="1"/>
    </xf>
    <xf numFmtId="0" fontId="46" fillId="0" borderId="51" xfId="35" applyFont="1" applyFill="1" applyBorder="1" applyAlignment="1" applyProtection="1">
      <alignment horizontal="left" vertical="center" wrapText="1" indent="1"/>
    </xf>
    <xf numFmtId="0" fontId="46" fillId="0" borderId="24" xfId="35" applyFont="1" applyFill="1" applyBorder="1" applyAlignment="1" applyProtection="1">
      <alignment horizontal="left" vertical="center" wrapText="1" indent="1"/>
    </xf>
    <xf numFmtId="164" fontId="46" fillId="0" borderId="24" xfId="35" applyNumberFormat="1" applyFont="1" applyFill="1" applyBorder="1" applyAlignment="1" applyProtection="1">
      <alignment horizontal="right" vertical="center" wrapText="1" indent="1"/>
    </xf>
    <xf numFmtId="49" fontId="46" fillId="0" borderId="53" xfId="35" applyNumberFormat="1" applyFont="1" applyFill="1" applyBorder="1" applyAlignment="1" applyProtection="1">
      <alignment horizontal="left" vertical="center" wrapText="1" indent="1"/>
    </xf>
    <xf numFmtId="0" fontId="46" fillId="0" borderId="55" xfId="35" applyFont="1" applyFill="1" applyBorder="1" applyAlignment="1" applyProtection="1">
      <alignment horizontal="left" vertical="center" wrapText="1" indent="1"/>
    </xf>
    <xf numFmtId="164" fontId="46" fillId="0" borderId="53" xfId="35" applyNumberFormat="1" applyFont="1" applyFill="1" applyBorder="1" applyAlignment="1" applyProtection="1">
      <alignment horizontal="right" vertical="center" wrapText="1" indent="1"/>
      <protection locked="0"/>
    </xf>
    <xf numFmtId="164" fontId="41" fillId="0" borderId="0" xfId="35" applyNumberFormat="1" applyFont="1" applyFill="1" applyAlignment="1" applyProtection="1">
      <alignment horizontal="right" vertical="center" indent="1"/>
    </xf>
    <xf numFmtId="164" fontId="24" fillId="0" borderId="33" xfId="0" applyNumberFormat="1" applyFont="1" applyFill="1" applyBorder="1" applyAlignment="1" applyProtection="1">
      <alignment horizontal="center" vertical="center" wrapText="1"/>
    </xf>
    <xf numFmtId="164" fontId="27" fillId="0" borderId="59" xfId="0" applyNumberFormat="1" applyFont="1" applyFill="1" applyBorder="1" applyAlignment="1" applyProtection="1">
      <alignment horizontal="left" vertical="center" wrapText="1" indent="1"/>
    </xf>
    <xf numFmtId="164" fontId="27" fillId="0" borderId="60" xfId="0" applyNumberFormat="1" applyFont="1" applyFill="1" applyBorder="1" applyAlignment="1" applyProtection="1">
      <alignment horizontal="left" vertical="center" wrapText="1" indent="1"/>
    </xf>
    <xf numFmtId="164" fontId="27" fillId="0" borderId="60" xfId="0" applyNumberFormat="1" applyFont="1" applyFill="1" applyBorder="1" applyAlignment="1" applyProtection="1">
      <alignment horizontal="left" vertical="center" wrapText="1" indent="1"/>
      <protection locked="0"/>
    </xf>
    <xf numFmtId="164" fontId="27" fillId="0" borderId="34" xfId="0" applyNumberFormat="1" applyFont="1" applyFill="1" applyBorder="1" applyAlignment="1" applyProtection="1">
      <alignment horizontal="left" vertical="center" wrapText="1" indent="1"/>
      <protection locked="0"/>
    </xf>
    <xf numFmtId="164" fontId="26" fillId="0" borderId="33" xfId="0" applyNumberFormat="1" applyFont="1" applyFill="1" applyBorder="1" applyAlignment="1" applyProtection="1">
      <alignment horizontal="left" vertical="center" wrapText="1" indent="1"/>
    </xf>
    <xf numFmtId="164" fontId="25" fillId="0" borderId="33" xfId="0" applyNumberFormat="1" applyFont="1" applyFill="1" applyBorder="1" applyAlignment="1" applyProtection="1">
      <alignment horizontal="left" vertical="center" wrapText="1" indent="1"/>
    </xf>
    <xf numFmtId="164" fontId="27" fillId="0" borderId="23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50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22" xfId="0" applyNumberFormat="1" applyFont="1" applyFill="1" applyBorder="1" applyAlignment="1" applyProtection="1">
      <alignment horizontal="right" vertical="center" wrapText="1" indent="1"/>
    </xf>
    <xf numFmtId="164" fontId="27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22" xfId="0" applyNumberFormat="1" applyFont="1" applyFill="1" applyBorder="1" applyAlignment="1" applyProtection="1">
      <alignment horizontal="right" vertical="center" wrapText="1" indent="1"/>
    </xf>
    <xf numFmtId="164" fontId="42" fillId="0" borderId="25" xfId="0" applyNumberFormat="1" applyFont="1" applyFill="1" applyBorder="1" applyAlignment="1" applyProtection="1">
      <alignment horizontal="left" vertical="center" wrapText="1" indent="1"/>
    </xf>
    <xf numFmtId="164" fontId="42" fillId="0" borderId="60" xfId="0" applyNumberFormat="1" applyFont="1" applyFill="1" applyBorder="1" applyAlignment="1" applyProtection="1">
      <alignment horizontal="left" vertical="center" wrapText="1" indent="1"/>
    </xf>
    <xf numFmtId="0" fontId="29" fillId="0" borderId="61" xfId="0" applyFont="1" applyBorder="1" applyAlignment="1" applyProtection="1">
      <alignment horizontal="left" vertical="center" wrapText="1" indent="1"/>
    </xf>
    <xf numFmtId="49" fontId="27" fillId="0" borderId="22" xfId="35" applyNumberFormat="1" applyFont="1" applyFill="1" applyBorder="1" applyAlignment="1" applyProtection="1">
      <alignment horizontal="center" vertical="center" wrapText="1"/>
    </xf>
    <xf numFmtId="164" fontId="27" fillId="0" borderId="22" xfId="35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62" xfId="35" applyFont="1" applyFill="1" applyBorder="1" applyAlignment="1" applyProtection="1">
      <alignment horizontal="center" vertical="center" wrapText="1"/>
    </xf>
    <xf numFmtId="0" fontId="47" fillId="0" borderId="62" xfId="35" applyFont="1" applyFill="1" applyBorder="1" applyAlignment="1" applyProtection="1">
      <alignment horizontal="center" vertical="center"/>
    </xf>
    <xf numFmtId="0" fontId="27" fillId="0" borderId="62" xfId="35" applyFont="1" applyFill="1" applyBorder="1" applyAlignment="1" applyProtection="1">
      <alignment horizontal="center" vertical="center"/>
    </xf>
    <xf numFmtId="0" fontId="27" fillId="0" borderId="63" xfId="35" applyFont="1" applyFill="1" applyBorder="1" applyAlignment="1" applyProtection="1">
      <alignment horizontal="center" vertical="center"/>
    </xf>
    <xf numFmtId="0" fontId="27" fillId="0" borderId="62" xfId="35" applyFont="1" applyFill="1" applyBorder="1" applyAlignment="1">
      <alignment horizontal="center" vertical="center"/>
    </xf>
    <xf numFmtId="0" fontId="27" fillId="0" borderId="64" xfId="35" applyFont="1" applyFill="1" applyBorder="1" applyAlignment="1" applyProtection="1">
      <alignment horizontal="center" vertical="center"/>
    </xf>
    <xf numFmtId="164" fontId="0" fillId="15" borderId="0" xfId="0" applyNumberFormat="1" applyFill="1" applyAlignment="1">
      <alignment vertical="center" wrapText="1"/>
    </xf>
    <xf numFmtId="164" fontId="43" fillId="0" borderId="62" xfId="0" applyNumberFormat="1" applyFont="1" applyFill="1" applyBorder="1" applyAlignment="1">
      <alignment vertical="center" wrapText="1"/>
    </xf>
    <xf numFmtId="164" fontId="43" fillId="0" borderId="0" xfId="0" applyNumberFormat="1" applyFont="1" applyFill="1" applyAlignment="1">
      <alignment vertical="center" wrapText="1"/>
    </xf>
    <xf numFmtId="0" fontId="26" fillId="0" borderId="61" xfId="35" applyFont="1" applyFill="1" applyBorder="1" applyAlignment="1" applyProtection="1">
      <alignment horizontal="left" vertical="center" wrapText="1" indent="1"/>
    </xf>
    <xf numFmtId="0" fontId="28" fillId="0" borderId="65" xfId="0" applyFont="1" applyBorder="1" applyAlignment="1" applyProtection="1">
      <alignment horizontal="left" wrapText="1" indent="1"/>
    </xf>
    <xf numFmtId="0" fontId="28" fillId="0" borderId="66" xfId="0" applyFont="1" applyBorder="1" applyAlignment="1" applyProtection="1">
      <alignment horizontal="left" wrapText="1" indent="1"/>
    </xf>
    <xf numFmtId="0" fontId="28" fillId="0" borderId="67" xfId="0" applyFont="1" applyBorder="1" applyAlignment="1" applyProtection="1">
      <alignment horizontal="left" vertical="center" wrapText="1" indent="1"/>
    </xf>
    <xf numFmtId="0" fontId="26" fillId="0" borderId="68" xfId="35" applyFont="1" applyFill="1" applyBorder="1" applyAlignment="1" applyProtection="1">
      <alignment vertical="center" wrapText="1"/>
    </xf>
    <xf numFmtId="0" fontId="27" fillId="0" borderId="69" xfId="35" applyFont="1" applyFill="1" applyBorder="1" applyAlignment="1" applyProtection="1">
      <alignment horizontal="left" vertical="center" wrapText="1" indent="1"/>
    </xf>
    <xf numFmtId="0" fontId="27" fillId="0" borderId="66" xfId="35" applyFont="1" applyFill="1" applyBorder="1" applyAlignment="1" applyProtection="1">
      <alignment horizontal="left" vertical="center" wrapText="1" indent="1"/>
    </xf>
    <xf numFmtId="0" fontId="27" fillId="0" borderId="51" xfId="35" applyFont="1" applyFill="1" applyBorder="1" applyAlignment="1" applyProtection="1">
      <alignment horizontal="left" vertical="center" wrapText="1" indent="1"/>
    </xf>
    <xf numFmtId="0" fontId="27" fillId="0" borderId="66" xfId="35" applyFont="1" applyFill="1" applyBorder="1" applyAlignment="1" applyProtection="1">
      <alignment horizontal="left" vertical="center" wrapText="1" indent="6"/>
    </xf>
    <xf numFmtId="0" fontId="26" fillId="0" borderId="61" xfId="35" applyFont="1" applyFill="1" applyBorder="1" applyAlignment="1" applyProtection="1">
      <alignment vertical="center" wrapText="1"/>
    </xf>
    <xf numFmtId="0" fontId="27" fillId="0" borderId="67" xfId="35" applyFont="1" applyFill="1" applyBorder="1" applyAlignment="1" applyProtection="1">
      <alignment horizontal="left" vertical="center" wrapText="1" indent="1"/>
    </xf>
    <xf numFmtId="0" fontId="28" fillId="0" borderId="66" xfId="0" applyFont="1" applyBorder="1" applyAlignment="1" applyProtection="1">
      <alignment horizontal="left" vertical="center" wrapText="1" indent="1"/>
    </xf>
    <xf numFmtId="0" fontId="27" fillId="0" borderId="65" xfId="35" applyFont="1" applyFill="1" applyBorder="1" applyAlignment="1" applyProtection="1">
      <alignment horizontal="left" vertical="center" wrapText="1" indent="6"/>
    </xf>
    <xf numFmtId="0" fontId="27" fillId="0" borderId="65" xfId="35" applyFont="1" applyFill="1" applyBorder="1" applyAlignment="1" applyProtection="1">
      <alignment horizontal="left" vertical="center" wrapText="1" indent="1"/>
    </xf>
    <xf numFmtId="0" fontId="27" fillId="0" borderId="70" xfId="35" applyFont="1" applyFill="1" applyBorder="1" applyAlignment="1" applyProtection="1">
      <alignment horizontal="left" vertical="center" wrapText="1" indent="1"/>
    </xf>
    <xf numFmtId="0" fontId="31" fillId="0" borderId="71" xfId="0" applyFont="1" applyBorder="1" applyAlignment="1" applyProtection="1">
      <alignment horizontal="left" vertical="center" wrapText="1" indent="1"/>
    </xf>
    <xf numFmtId="164" fontId="43" fillId="0" borderId="62" xfId="0" applyNumberFormat="1" applyFont="1" applyFill="1" applyBorder="1" applyAlignment="1">
      <alignment horizontal="center" vertical="center" wrapText="1"/>
    </xf>
    <xf numFmtId="0" fontId="41" fillId="0" borderId="24" xfId="35" applyFont="1" applyFill="1" applyBorder="1" applyAlignment="1" applyProtection="1">
      <alignment horizontal="left" vertical="center" wrapText="1" indent="1"/>
    </xf>
    <xf numFmtId="0" fontId="27" fillId="0" borderId="62" xfId="35" applyFont="1" applyFill="1" applyBorder="1" applyAlignment="1" applyProtection="1">
      <alignment horizontal="right" vertical="center"/>
    </xf>
    <xf numFmtId="164" fontId="27" fillId="0" borderId="15" xfId="35" applyNumberFormat="1" applyFont="1" applyFill="1" applyBorder="1" applyAlignment="1" applyProtection="1">
      <alignment horizontal="right" vertical="center" wrapText="1" indent="1"/>
    </xf>
    <xf numFmtId="164" fontId="22" fillId="0" borderId="0" xfId="0" applyNumberFormat="1" applyFont="1" applyFill="1" applyBorder="1" applyAlignment="1" applyProtection="1">
      <alignment horizontal="center" vertical="center" wrapText="1"/>
    </xf>
    <xf numFmtId="164" fontId="24" fillId="0" borderId="72" xfId="0" applyNumberFormat="1" applyFont="1" applyFill="1" applyBorder="1" applyAlignment="1" applyProtection="1">
      <alignment horizontal="center" vertical="center" wrapText="1"/>
    </xf>
    <xf numFmtId="164" fontId="24" fillId="0" borderId="56" xfId="0" applyNumberFormat="1" applyFont="1" applyFill="1" applyBorder="1" applyAlignment="1" applyProtection="1">
      <alignment horizontal="center" vertical="center" wrapText="1"/>
    </xf>
    <xf numFmtId="164" fontId="27" fillId="0" borderId="59" xfId="0" applyNumberFormat="1" applyFont="1" applyFill="1" applyBorder="1" applyAlignment="1" applyProtection="1">
      <alignment horizontal="left" vertical="center" wrapText="1" indent="1"/>
      <protection locked="0"/>
    </xf>
    <xf numFmtId="164" fontId="26" fillId="0" borderId="62" xfId="0" applyNumberFormat="1" applyFont="1" applyFill="1" applyBorder="1" applyAlignment="1" applyProtection="1">
      <alignment horizontal="center" vertical="center" wrapText="1"/>
    </xf>
    <xf numFmtId="164" fontId="27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164" fontId="33" fillId="0" borderId="25" xfId="0" applyNumberFormat="1" applyFont="1" applyFill="1" applyBorder="1" applyAlignment="1" applyProtection="1">
      <alignment horizontal="left" vertical="center" wrapText="1" indent="1"/>
    </xf>
    <xf numFmtId="164" fontId="27" fillId="0" borderId="60" xfId="0" applyNumberFormat="1" applyFont="1" applyFill="1" applyBorder="1" applyAlignment="1" applyProtection="1">
      <alignment horizontal="left" vertical="center" wrapText="1" indent="2"/>
    </xf>
    <xf numFmtId="164" fontId="27" fillId="0" borderId="66" xfId="0" applyNumberFormat="1" applyFont="1" applyFill="1" applyBorder="1" applyAlignment="1" applyProtection="1">
      <alignment horizontal="left" vertical="center" wrapText="1" indent="2"/>
    </xf>
    <xf numFmtId="164" fontId="33" fillId="0" borderId="66" xfId="0" applyNumberFormat="1" applyFont="1" applyFill="1" applyBorder="1" applyAlignment="1" applyProtection="1">
      <alignment horizontal="left" vertical="center" wrapText="1" indent="1"/>
    </xf>
    <xf numFmtId="164" fontId="27" fillId="0" borderId="59" xfId="0" applyNumberFormat="1" applyFont="1" applyFill="1" applyBorder="1" applyAlignment="1" applyProtection="1">
      <alignment horizontal="left" vertical="center" wrapText="1" indent="2"/>
    </xf>
    <xf numFmtId="164" fontId="27" fillId="0" borderId="34" xfId="0" applyNumberFormat="1" applyFont="1" applyFill="1" applyBorder="1" applyAlignment="1" applyProtection="1">
      <alignment horizontal="left" vertical="center" wrapText="1" indent="2"/>
    </xf>
    <xf numFmtId="164" fontId="33" fillId="0" borderId="23" xfId="0" applyNumberFormat="1" applyFont="1" applyFill="1" applyBorder="1" applyAlignment="1" applyProtection="1">
      <alignment horizontal="right" vertical="center" wrapText="1" indent="1"/>
    </xf>
    <xf numFmtId="164" fontId="33" fillId="0" borderId="24" xfId="0" applyNumberFormat="1" applyFont="1" applyFill="1" applyBorder="1" applyAlignment="1" applyProtection="1">
      <alignment horizontal="right" vertical="center" wrapText="1" indent="1"/>
    </xf>
    <xf numFmtId="164" fontId="26" fillId="0" borderId="62" xfId="0" applyNumberFormat="1" applyFont="1" applyFill="1" applyBorder="1" applyAlignment="1" applyProtection="1">
      <alignment horizontal="center" vertical="top" wrapText="1"/>
    </xf>
    <xf numFmtId="164" fontId="26" fillId="0" borderId="72" xfId="0" applyNumberFormat="1" applyFont="1" applyFill="1" applyBorder="1" applyAlignment="1" applyProtection="1">
      <alignment horizontal="center" vertical="center" wrapText="1"/>
    </xf>
    <xf numFmtId="164" fontId="27" fillId="0" borderId="16" xfId="35" applyNumberFormat="1" applyFont="1" applyFill="1" applyBorder="1" applyAlignment="1" applyProtection="1">
      <alignment horizontal="right" vertical="center" wrapText="1" indent="1"/>
    </xf>
    <xf numFmtId="0" fontId="24" fillId="14" borderId="69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</xf>
    <xf numFmtId="0" fontId="24" fillId="0" borderId="68" xfId="0" applyFont="1" applyFill="1" applyBorder="1" applyAlignment="1" applyProtection="1">
      <alignment horizontal="center" vertical="center" wrapText="1"/>
    </xf>
    <xf numFmtId="0" fontId="26" fillId="0" borderId="61" xfId="0" applyFont="1" applyFill="1" applyBorder="1" applyAlignment="1" applyProtection="1">
      <alignment horizontal="center" vertical="center" wrapText="1"/>
    </xf>
    <xf numFmtId="0" fontId="28" fillId="0" borderId="67" xfId="0" applyFont="1" applyBorder="1" applyAlignment="1" applyProtection="1">
      <alignment horizontal="left" wrapText="1" indent="1"/>
    </xf>
    <xf numFmtId="0" fontId="28" fillId="0" borderId="67" xfId="0" applyFont="1" applyBorder="1" applyAlignment="1" applyProtection="1">
      <alignment wrapText="1"/>
    </xf>
    <xf numFmtId="0" fontId="29" fillId="0" borderId="61" xfId="0" applyFont="1" applyBorder="1" applyAlignment="1" applyProtection="1">
      <alignment wrapText="1"/>
    </xf>
    <xf numFmtId="0" fontId="29" fillId="0" borderId="71" xfId="0" applyFont="1" applyBorder="1" applyAlignment="1" applyProtection="1">
      <alignment wrapText="1"/>
    </xf>
    <xf numFmtId="0" fontId="24" fillId="0" borderId="75" xfId="0" applyFont="1" applyFill="1" applyBorder="1" applyAlignment="1" applyProtection="1">
      <alignment horizontal="left" vertical="center" wrapText="1" indent="1"/>
    </xf>
    <xf numFmtId="0" fontId="26" fillId="0" borderId="40" xfId="0" applyFont="1" applyFill="1" applyBorder="1" applyAlignment="1" applyProtection="1">
      <alignment horizontal="center" vertical="center" wrapText="1"/>
    </xf>
    <xf numFmtId="164" fontId="26" fillId="0" borderId="40" xfId="35" applyNumberFormat="1" applyFont="1" applyFill="1" applyBorder="1" applyAlignment="1" applyProtection="1">
      <alignment horizontal="right" vertical="center" wrapText="1" indent="1"/>
    </xf>
    <xf numFmtId="164" fontId="27" fillId="0" borderId="76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0" xfId="35" applyNumberFormat="1" applyFont="1" applyFill="1" applyBorder="1" applyAlignment="1" applyProtection="1">
      <alignment horizontal="right" vertical="center" wrapText="1" indent="1"/>
    </xf>
    <xf numFmtId="164" fontId="27" fillId="0" borderId="21" xfId="35" applyNumberFormat="1" applyFont="1" applyFill="1" applyBorder="1" applyAlignment="1" applyProtection="1">
      <alignment horizontal="right" vertical="center" wrapText="1" indent="1"/>
    </xf>
    <xf numFmtId="164" fontId="26" fillId="0" borderId="40" xfId="35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63" xfId="0" applyFont="1" applyFill="1" applyBorder="1" applyAlignment="1" applyProtection="1">
      <alignment horizontal="right" vertical="center" wrapText="1" indent="1"/>
    </xf>
    <xf numFmtId="0" fontId="26" fillId="0" borderId="77" xfId="0" applyFont="1" applyFill="1" applyBorder="1" applyAlignment="1" applyProtection="1">
      <alignment horizontal="center" vertical="center" wrapText="1"/>
    </xf>
    <xf numFmtId="164" fontId="24" fillId="0" borderId="78" xfId="0" applyNumberFormat="1" applyFont="1" applyFill="1" applyBorder="1" applyAlignment="1" applyProtection="1">
      <alignment horizontal="right" vertical="center" wrapText="1" indent="1"/>
    </xf>
    <xf numFmtId="164" fontId="26" fillId="0" borderId="77" xfId="35" applyNumberFormat="1" applyFont="1" applyFill="1" applyBorder="1" applyAlignment="1" applyProtection="1">
      <alignment horizontal="right" vertical="center" wrapText="1" indent="1"/>
    </xf>
    <xf numFmtId="164" fontId="27" fillId="0" borderId="79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78" xfId="35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66" xfId="35" applyFont="1" applyFill="1" applyBorder="1" applyAlignment="1" applyProtection="1">
      <alignment horizontal="left" indent="3"/>
    </xf>
    <xf numFmtId="0" fontId="27" fillId="0" borderId="66" xfId="35" applyFont="1" applyFill="1" applyBorder="1" applyAlignment="1" applyProtection="1">
      <alignment horizontal="left" vertical="center" wrapText="1" indent="3"/>
    </xf>
    <xf numFmtId="0" fontId="27" fillId="0" borderId="67" xfId="35" applyFont="1" applyFill="1" applyBorder="1" applyAlignment="1" applyProtection="1">
      <alignment horizontal="left" vertical="center" wrapText="1" indent="3"/>
    </xf>
    <xf numFmtId="0" fontId="27" fillId="0" borderId="80" xfId="35" applyFont="1" applyFill="1" applyBorder="1" applyAlignment="1" applyProtection="1">
      <alignment horizontal="left" vertical="center" wrapText="1" indent="3"/>
    </xf>
    <xf numFmtId="0" fontId="27" fillId="0" borderId="33" xfId="35" applyFont="1" applyFill="1" applyBorder="1" applyAlignment="1" applyProtection="1">
      <alignment horizontal="left" vertical="center" wrapText="1" indent="1"/>
    </xf>
    <xf numFmtId="164" fontId="26" fillId="0" borderId="75" xfId="35" applyNumberFormat="1" applyFont="1" applyFill="1" applyBorder="1" applyAlignment="1" applyProtection="1">
      <alignment horizontal="right" vertical="center" wrapText="1" indent="1"/>
    </xf>
    <xf numFmtId="164" fontId="27" fillId="0" borderId="81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58" xfId="35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40" xfId="0" applyNumberFormat="1" applyFont="1" applyBorder="1" applyAlignment="1" applyProtection="1">
      <alignment horizontal="right" vertical="center" wrapText="1" indent="1"/>
    </xf>
    <xf numFmtId="164" fontId="27" fillId="0" borderId="40" xfId="35" applyNumberFormat="1" applyFont="1" applyFill="1" applyBorder="1" applyAlignment="1" applyProtection="1">
      <alignment horizontal="right" vertical="center" wrapText="1" indent="1"/>
      <protection locked="0"/>
    </xf>
    <xf numFmtId="164" fontId="31" fillId="0" borderId="40" xfId="0" applyNumberFormat="1" applyFont="1" applyBorder="1" applyAlignment="1" applyProtection="1">
      <alignment horizontal="right" vertical="center" wrapText="1" indent="1"/>
    </xf>
    <xf numFmtId="164" fontId="26" fillId="0" borderId="82" xfId="0" applyNumberFormat="1" applyFont="1" applyFill="1" applyBorder="1" applyAlignment="1" applyProtection="1">
      <alignment horizontal="right" vertical="center" wrapText="1" indent="1"/>
    </xf>
    <xf numFmtId="164" fontId="26" fillId="0" borderId="83" xfId="35" applyNumberFormat="1" applyFont="1" applyFill="1" applyBorder="1" applyAlignment="1" applyProtection="1">
      <alignment horizontal="right" vertical="center" wrapText="1" indent="1"/>
    </xf>
    <xf numFmtId="164" fontId="29" fillId="0" borderId="77" xfId="0" applyNumberFormat="1" applyFont="1" applyBorder="1" applyAlignment="1" applyProtection="1">
      <alignment horizontal="right" vertical="center" wrapText="1" indent="1"/>
    </xf>
    <xf numFmtId="164" fontId="27" fillId="0" borderId="77" xfId="35" applyNumberFormat="1" applyFont="1" applyFill="1" applyBorder="1" applyAlignment="1" applyProtection="1">
      <alignment horizontal="right" vertical="center" wrapText="1" indent="1"/>
      <protection locked="0"/>
    </xf>
    <xf numFmtId="164" fontId="31" fillId="0" borderId="77" xfId="0" applyNumberFormat="1" applyFont="1" applyBorder="1" applyAlignment="1" applyProtection="1">
      <alignment horizontal="right" vertical="center" wrapText="1" indent="1"/>
    </xf>
    <xf numFmtId="164" fontId="31" fillId="0" borderId="84" xfId="0" applyNumberFormat="1" applyFont="1" applyBorder="1" applyAlignment="1" applyProtection="1">
      <alignment horizontal="right" vertical="center" wrapText="1" indent="1"/>
    </xf>
    <xf numFmtId="0" fontId="26" fillId="0" borderId="61" xfId="0" applyFont="1" applyFill="1" applyBorder="1" applyAlignment="1" applyProtection="1">
      <alignment horizontal="left" vertical="center" wrapText="1" indent="1"/>
    </xf>
    <xf numFmtId="0" fontId="27" fillId="0" borderId="71" xfId="35" applyFont="1" applyFill="1" applyBorder="1" applyAlignment="1" applyProtection="1">
      <alignment horizontal="left" vertical="center" wrapText="1" indent="1"/>
    </xf>
    <xf numFmtId="0" fontId="40" fillId="0" borderId="39" xfId="0" applyFont="1" applyBorder="1" applyAlignment="1" applyProtection="1">
      <alignment horizontal="left" wrapText="1" indent="1"/>
    </xf>
    <xf numFmtId="164" fontId="27" fillId="0" borderId="81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85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76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58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78" xfId="0" applyNumberFormat="1" applyFont="1" applyFill="1" applyBorder="1" applyAlignment="1" applyProtection="1">
      <alignment horizontal="center" vertical="center" wrapText="1"/>
    </xf>
    <xf numFmtId="164" fontId="26" fillId="0" borderId="77" xfId="0" applyNumberFormat="1" applyFont="1" applyFill="1" applyBorder="1" applyAlignment="1" applyProtection="1">
      <alignment horizontal="right" vertical="center" wrapText="1" indent="1"/>
    </xf>
    <xf numFmtId="164" fontId="27" fillId="0" borderId="86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79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87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78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77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88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89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84" xfId="0" applyNumberFormat="1" applyFont="1" applyFill="1" applyBorder="1" applyAlignment="1" applyProtection="1">
      <alignment horizontal="right" vertical="center" wrapText="1" indent="1"/>
    </xf>
    <xf numFmtId="0" fontId="24" fillId="0" borderId="61" xfId="0" applyFont="1" applyFill="1" applyBorder="1" applyAlignment="1" applyProtection="1">
      <alignment horizontal="left" vertical="center" wrapText="1" indent="1"/>
    </xf>
    <xf numFmtId="0" fontId="24" fillId="14" borderId="18" xfId="0" applyFont="1" applyFill="1" applyBorder="1" applyAlignment="1" applyProtection="1">
      <alignment horizontal="right" vertical="center" indent="1"/>
    </xf>
    <xf numFmtId="49" fontId="24" fillId="14" borderId="18" xfId="0" applyNumberFormat="1" applyFont="1" applyFill="1" applyBorder="1" applyAlignment="1" applyProtection="1">
      <alignment horizontal="right" vertical="center"/>
    </xf>
    <xf numFmtId="0" fontId="0" fillId="0" borderId="51" xfId="35" applyFont="1" applyFill="1" applyBorder="1" applyAlignment="1" applyProtection="1">
      <alignment horizontal="left" indent="6"/>
    </xf>
    <xf numFmtId="0" fontId="0" fillId="0" borderId="51" xfId="35" applyFont="1" applyFill="1" applyBorder="1" applyAlignment="1" applyProtection="1">
      <alignment horizontal="left" vertical="center" wrapText="1" indent="6"/>
    </xf>
    <xf numFmtId="0" fontId="0" fillId="0" borderId="57" xfId="35" applyFont="1" applyFill="1" applyBorder="1" applyAlignment="1" applyProtection="1">
      <alignment horizontal="left" vertical="center" wrapText="1" indent="6"/>
    </xf>
    <xf numFmtId="0" fontId="0" fillId="0" borderId="35" xfId="35" applyFont="1" applyFill="1" applyBorder="1" applyAlignment="1" applyProtection="1">
      <alignment horizontal="left" vertical="center" wrapText="1" indent="6"/>
    </xf>
    <xf numFmtId="0" fontId="28" fillId="0" borderId="66" xfId="0" applyFont="1" applyBorder="1" applyAlignment="1" applyProtection="1">
      <alignment horizontal="left" vertical="top" wrapText="1" indent="1"/>
    </xf>
    <xf numFmtId="164" fontId="47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42" fillId="0" borderId="24" xfId="0" applyNumberFormat="1" applyFont="1" applyFill="1" applyBorder="1" applyAlignment="1" applyProtection="1">
      <alignment horizontal="right" vertical="center" wrapText="1" indent="1"/>
    </xf>
    <xf numFmtId="164" fontId="42" fillId="0" borderId="26" xfId="0" applyNumberFormat="1" applyFont="1" applyFill="1" applyBorder="1" applyAlignment="1" applyProtection="1">
      <alignment horizontal="right" vertical="center" wrapText="1" indent="1"/>
    </xf>
    <xf numFmtId="164" fontId="27" fillId="0" borderId="45" xfId="0" applyNumberFormat="1" applyFont="1" applyFill="1" applyBorder="1" applyAlignment="1" applyProtection="1">
      <alignment horizontal="right" vertical="center" wrapText="1" indent="1"/>
      <protection locked="0"/>
    </xf>
    <xf numFmtId="49" fontId="0" fillId="0" borderId="37" xfId="35" applyNumberFormat="1" applyFont="1" applyFill="1" applyBorder="1" applyAlignment="1" applyProtection="1">
      <alignment horizontal="center" vertical="center" wrapText="1"/>
    </xf>
    <xf numFmtId="0" fontId="28" fillId="0" borderId="66" xfId="0" applyFont="1" applyBorder="1" applyAlignment="1" applyProtection="1">
      <alignment horizontal="left" indent="1"/>
    </xf>
    <xf numFmtId="0" fontId="28" fillId="0" borderId="65" xfId="0" applyFont="1" applyBorder="1" applyAlignment="1" applyProtection="1">
      <alignment horizontal="left" indent="1"/>
    </xf>
    <xf numFmtId="0" fontId="28" fillId="0" borderId="67" xfId="0" applyFont="1" applyBorder="1" applyAlignment="1" applyProtection="1">
      <alignment horizontal="left" indent="1"/>
    </xf>
    <xf numFmtId="49" fontId="0" fillId="0" borderId="24" xfId="35" applyNumberFormat="1" applyFont="1" applyFill="1" applyBorder="1" applyAlignment="1" applyProtection="1">
      <alignment horizontal="left" vertical="center" wrapText="1" indent="1"/>
    </xf>
    <xf numFmtId="164" fontId="49" fillId="0" borderId="24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4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91" xfId="35" applyNumberFormat="1" applyFont="1" applyFill="1" applyBorder="1" applyAlignment="1" applyProtection="1">
      <alignment horizontal="right" vertical="center" wrapText="1" indent="1"/>
    </xf>
    <xf numFmtId="164" fontId="27" fillId="0" borderId="92" xfId="35" applyNumberFormat="1" applyFont="1" applyFill="1" applyBorder="1" applyAlignment="1" applyProtection="1">
      <alignment horizontal="right" vertical="center" wrapText="1" indent="1"/>
    </xf>
    <xf numFmtId="164" fontId="26" fillId="0" borderId="93" xfId="35" applyNumberFormat="1" applyFont="1" applyFill="1" applyBorder="1" applyAlignment="1" applyProtection="1">
      <alignment horizontal="right" vertical="center" wrapText="1" indent="1"/>
    </xf>
    <xf numFmtId="164" fontId="27" fillId="0" borderId="94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91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4" xfId="35" applyNumberFormat="1" applyFont="1" applyFill="1" applyBorder="1" applyAlignment="1" applyProtection="1">
      <alignment horizontal="right" vertical="center" wrapText="1" indent="1"/>
    </xf>
    <xf numFmtId="164" fontId="27" fillId="0" borderId="50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92" xfId="35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93" xfId="35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95" xfId="35" applyNumberFormat="1" applyFont="1" applyFill="1" applyBorder="1" applyAlignment="1" applyProtection="1">
      <alignment horizontal="right" vertical="center" wrapText="1" indent="1"/>
    </xf>
    <xf numFmtId="0" fontId="41" fillId="15" borderId="62" xfId="35" applyFont="1" applyFill="1" applyBorder="1" applyProtection="1">
      <protection locked="0"/>
    </xf>
    <xf numFmtId="167" fontId="44" fillId="15" borderId="62" xfId="26" applyNumberFormat="1" applyFont="1" applyFill="1" applyBorder="1" applyAlignment="1" applyProtection="1">
      <protection locked="0"/>
    </xf>
    <xf numFmtId="0" fontId="41" fillId="15" borderId="62" xfId="35" applyFont="1" applyFill="1" applyBorder="1"/>
    <xf numFmtId="0" fontId="41" fillId="15" borderId="64" xfId="35" applyFont="1" applyFill="1" applyBorder="1" applyProtection="1">
      <protection locked="0"/>
    </xf>
    <xf numFmtId="167" fontId="44" fillId="15" borderId="64" xfId="26" applyNumberFormat="1" applyFont="1" applyFill="1" applyBorder="1" applyAlignment="1" applyProtection="1">
      <protection locked="0"/>
    </xf>
    <xf numFmtId="3" fontId="41" fillId="15" borderId="62" xfId="35" applyNumberFormat="1" applyFont="1" applyFill="1" applyBorder="1" applyProtection="1">
      <protection locked="0"/>
    </xf>
    <xf numFmtId="3" fontId="41" fillId="15" borderId="64" xfId="35" applyNumberFormat="1" applyFont="1" applyFill="1" applyBorder="1" applyProtection="1">
      <protection locked="0"/>
    </xf>
    <xf numFmtId="3" fontId="41" fillId="15" borderId="63" xfId="35" applyNumberFormat="1" applyFont="1" applyFill="1" applyBorder="1" applyProtection="1">
      <protection locked="0"/>
    </xf>
    <xf numFmtId="164" fontId="21" fillId="0" borderId="62" xfId="0" applyNumberFormat="1" applyFont="1" applyFill="1" applyBorder="1" applyAlignment="1" applyProtection="1">
      <alignment vertical="center" wrapText="1"/>
      <protection locked="0"/>
    </xf>
    <xf numFmtId="0" fontId="41" fillId="15" borderId="63" xfId="35" applyFont="1" applyFill="1" applyBorder="1" applyProtection="1">
      <protection locked="0"/>
    </xf>
    <xf numFmtId="164" fontId="24" fillId="0" borderId="22" xfId="0" applyNumberFormat="1" applyFont="1" applyFill="1" applyBorder="1" applyAlignment="1" applyProtection="1">
      <alignment horizontal="center" vertical="center" wrapText="1"/>
    </xf>
    <xf numFmtId="164" fontId="24" fillId="0" borderId="33" xfId="0" applyNumberFormat="1" applyFont="1" applyFill="1" applyBorder="1" applyAlignment="1" applyProtection="1">
      <alignment horizontal="center" vertical="center" wrapText="1"/>
    </xf>
    <xf numFmtId="164" fontId="24" fillId="0" borderId="62" xfId="0" applyNumberFormat="1" applyFont="1" applyFill="1" applyBorder="1" applyAlignment="1" applyProtection="1">
      <alignment horizontal="center" vertical="center" wrapText="1"/>
    </xf>
    <xf numFmtId="0" fontId="0" fillId="15" borderId="64" xfId="35" applyFont="1" applyFill="1" applyBorder="1" applyProtection="1">
      <protection locked="0"/>
    </xf>
    <xf numFmtId="164" fontId="24" fillId="0" borderId="62" xfId="0" applyNumberFormat="1" applyFont="1" applyFill="1" applyBorder="1" applyAlignment="1" applyProtection="1">
      <alignment horizontal="center" wrapText="1"/>
    </xf>
    <xf numFmtId="0" fontId="0" fillId="15" borderId="63" xfId="35" applyFont="1" applyFill="1" applyBorder="1" applyProtection="1">
      <protection locked="0"/>
    </xf>
    <xf numFmtId="164" fontId="27" fillId="0" borderId="62" xfId="0" applyNumberFormat="1" applyFont="1" applyFill="1" applyBorder="1" applyAlignment="1" applyProtection="1">
      <alignment vertical="center" wrapText="1"/>
      <protection locked="0"/>
    </xf>
    <xf numFmtId="164" fontId="43" fillId="16" borderId="62" xfId="0" applyNumberFormat="1" applyFont="1" applyFill="1" applyBorder="1" applyAlignment="1">
      <alignment vertical="center" wrapText="1"/>
    </xf>
    <xf numFmtId="164" fontId="24" fillId="0" borderId="46" xfId="0" applyNumberFormat="1" applyFont="1" applyFill="1" applyBorder="1" applyAlignment="1" applyProtection="1">
      <alignment horizontal="center" vertical="center" wrapText="1"/>
    </xf>
    <xf numFmtId="164" fontId="24" fillId="0" borderId="12" xfId="0" applyNumberFormat="1" applyFont="1" applyFill="1" applyBorder="1" applyAlignment="1" applyProtection="1">
      <alignment horizontal="center" vertical="center" wrapText="1"/>
    </xf>
    <xf numFmtId="164" fontId="26" fillId="0" borderId="42" xfId="0" applyNumberFormat="1" applyFont="1" applyFill="1" applyBorder="1" applyAlignment="1" applyProtection="1">
      <alignment horizontal="center" vertical="center" wrapText="1"/>
    </xf>
    <xf numFmtId="164" fontId="26" fillId="0" borderId="44" xfId="0" applyNumberFormat="1" applyFont="1" applyFill="1" applyBorder="1" applyAlignment="1" applyProtection="1">
      <alignment horizontal="center" vertical="center" wrapText="1"/>
    </xf>
    <xf numFmtId="164" fontId="26" fillId="0" borderId="27" xfId="0" applyNumberFormat="1" applyFont="1" applyFill="1" applyBorder="1" applyAlignment="1" applyProtection="1">
      <alignment horizontal="center" vertical="center" wrapText="1"/>
    </xf>
    <xf numFmtId="49" fontId="21" fillId="15" borderId="62" xfId="0" applyNumberFormat="1" applyFont="1" applyFill="1" applyBorder="1" applyAlignment="1" applyProtection="1">
      <alignment horizontal="center" vertical="center" wrapText="1"/>
      <protection locked="0"/>
    </xf>
    <xf numFmtId="164" fontId="21" fillId="15" borderId="62" xfId="0" applyNumberFormat="1" applyFont="1" applyFill="1" applyBorder="1" applyAlignment="1" applyProtection="1">
      <alignment vertical="center" wrapText="1"/>
      <protection locked="0"/>
    </xf>
    <xf numFmtId="164" fontId="21" fillId="15" borderId="62" xfId="0" applyNumberFormat="1" applyFont="1" applyFill="1" applyBorder="1" applyAlignment="1" applyProtection="1">
      <alignment vertical="center" wrapText="1"/>
    </xf>
    <xf numFmtId="164" fontId="21" fillId="0" borderId="62" xfId="0" applyNumberFormat="1" applyFont="1" applyFill="1" applyBorder="1" applyAlignment="1" applyProtection="1">
      <alignment vertical="center" wrapText="1"/>
    </xf>
    <xf numFmtId="164" fontId="24" fillId="0" borderId="62" xfId="0" applyNumberFormat="1" applyFont="1" applyFill="1" applyBorder="1" applyAlignment="1" applyProtection="1">
      <alignment horizontal="left" vertical="center" wrapText="1"/>
    </xf>
    <xf numFmtId="164" fontId="24" fillId="0" borderId="62" xfId="0" applyNumberFormat="1" applyFont="1" applyFill="1" applyBorder="1" applyAlignment="1" applyProtection="1">
      <alignment vertical="center" wrapText="1"/>
    </xf>
    <xf numFmtId="164" fontId="24" fillId="17" borderId="62" xfId="0" applyNumberFormat="1" applyFont="1" applyFill="1" applyBorder="1" applyAlignment="1" applyProtection="1">
      <alignment vertical="center" wrapText="1"/>
    </xf>
    <xf numFmtId="0" fontId="27" fillId="0" borderId="40" xfId="35" applyFont="1" applyFill="1" applyBorder="1" applyAlignment="1">
      <alignment wrapText="1"/>
    </xf>
    <xf numFmtId="0" fontId="27" fillId="0" borderId="22" xfId="35" applyFont="1" applyFill="1" applyBorder="1" applyAlignment="1">
      <alignment wrapText="1"/>
    </xf>
    <xf numFmtId="0" fontId="27" fillId="0" borderId="22" xfId="35" applyFont="1" applyFill="1" applyBorder="1" applyAlignment="1">
      <alignment vertical="top" wrapText="1"/>
    </xf>
    <xf numFmtId="0" fontId="26" fillId="0" borderId="22" xfId="35" applyFont="1" applyFill="1" applyBorder="1" applyAlignment="1">
      <alignment vertical="top" wrapText="1"/>
    </xf>
    <xf numFmtId="0" fontId="47" fillId="0" borderId="63" xfId="35" applyFont="1" applyFill="1" applyBorder="1" applyAlignment="1" applyProtection="1">
      <alignment horizontal="center" vertical="center"/>
    </xf>
    <xf numFmtId="0" fontId="48" fillId="0" borderId="75" xfId="35" applyFont="1" applyFill="1" applyBorder="1" applyAlignment="1">
      <alignment horizontal="center"/>
    </xf>
    <xf numFmtId="0" fontId="48" fillId="0" borderId="49" xfId="35" applyFont="1" applyFill="1" applyBorder="1" applyAlignment="1">
      <alignment horizontal="center"/>
    </xf>
    <xf numFmtId="3" fontId="44" fillId="15" borderId="62" xfId="35" applyNumberFormat="1" applyFont="1" applyFill="1" applyBorder="1"/>
    <xf numFmtId="3" fontId="44" fillId="15" borderId="64" xfId="35" applyNumberFormat="1" applyFont="1" applyFill="1" applyBorder="1"/>
    <xf numFmtId="3" fontId="44" fillId="15" borderId="97" xfId="35" applyNumberFormat="1" applyFont="1" applyFill="1" applyBorder="1"/>
    <xf numFmtId="3" fontId="44" fillId="15" borderId="56" xfId="35" applyNumberFormat="1" applyFont="1" applyFill="1" applyBorder="1"/>
    <xf numFmtId="3" fontId="44" fillId="15" borderId="74" xfId="35" applyNumberFormat="1" applyFont="1" applyFill="1" applyBorder="1"/>
    <xf numFmtId="3" fontId="44" fillId="15" borderId="32" xfId="35" applyNumberFormat="1" applyFont="1" applyFill="1" applyBorder="1"/>
    <xf numFmtId="0" fontId="26" fillId="15" borderId="62" xfId="35" applyFont="1" applyFill="1" applyBorder="1" applyAlignment="1" applyProtection="1">
      <alignment horizontal="left" vertical="center" wrapText="1"/>
    </xf>
    <xf numFmtId="3" fontId="25" fillId="15" borderId="62" xfId="35" applyNumberFormat="1" applyFont="1" applyFill="1" applyBorder="1" applyAlignment="1" applyProtection="1">
      <alignment vertical="center" wrapText="1"/>
    </xf>
    <xf numFmtId="0" fontId="24" fillId="0" borderId="30" xfId="0" applyFont="1" applyFill="1" applyBorder="1" applyAlignment="1" applyProtection="1">
      <alignment vertical="center" wrapText="1"/>
    </xf>
    <xf numFmtId="3" fontId="44" fillId="15" borderId="0" xfId="35" applyNumberFormat="1" applyFont="1" applyFill="1" applyBorder="1"/>
    <xf numFmtId="0" fontId="0" fillId="15" borderId="63" xfId="35" applyFont="1" applyFill="1" applyBorder="1"/>
    <xf numFmtId="164" fontId="23" fillId="0" borderId="10" xfId="35" applyNumberFormat="1" applyFont="1" applyFill="1" applyBorder="1" applyAlignment="1" applyProtection="1">
      <alignment horizontal="left" vertical="center"/>
    </xf>
    <xf numFmtId="164" fontId="25" fillId="0" borderId="0" xfId="35" applyNumberFormat="1" applyFont="1" applyFill="1" applyBorder="1" applyAlignment="1" applyProtection="1">
      <alignment horizontal="center" vertical="center"/>
    </xf>
    <xf numFmtId="164" fontId="23" fillId="0" borderId="10" xfId="35" applyNumberFormat="1" applyFont="1" applyFill="1" applyBorder="1" applyAlignment="1" applyProtection="1">
      <alignment horizontal="left"/>
    </xf>
    <xf numFmtId="0" fontId="25" fillId="0" borderId="0" xfId="35" applyFont="1" applyFill="1" applyBorder="1" applyAlignment="1" applyProtection="1">
      <alignment horizontal="center"/>
    </xf>
    <xf numFmtId="164" fontId="22" fillId="0" borderId="0" xfId="0" applyNumberFormat="1" applyFont="1" applyFill="1" applyBorder="1" applyAlignment="1" applyProtection="1">
      <alignment horizontal="center" vertical="center" wrapText="1"/>
    </xf>
    <xf numFmtId="164" fontId="32" fillId="0" borderId="0" xfId="0" applyNumberFormat="1" applyFont="1" applyFill="1" applyBorder="1" applyAlignment="1" applyProtection="1">
      <alignment horizontal="center" textRotation="180" wrapText="1"/>
    </xf>
    <xf numFmtId="164" fontId="24" fillId="0" borderId="33" xfId="0" applyNumberFormat="1" applyFont="1" applyFill="1" applyBorder="1" applyAlignment="1" applyProtection="1">
      <alignment horizontal="center" vertical="center" wrapText="1"/>
    </xf>
    <xf numFmtId="164" fontId="24" fillId="0" borderId="39" xfId="0" applyNumberFormat="1" applyFont="1" applyFill="1" applyBorder="1" applyAlignment="1" applyProtection="1">
      <alignment horizontal="center" vertical="center" wrapText="1"/>
    </xf>
    <xf numFmtId="164" fontId="24" fillId="0" borderId="73" xfId="0" applyNumberFormat="1" applyFont="1" applyFill="1" applyBorder="1" applyAlignment="1" applyProtection="1">
      <alignment horizontal="center" vertical="center" wrapText="1"/>
    </xf>
    <xf numFmtId="164" fontId="24" fillId="0" borderId="96" xfId="0" applyNumberFormat="1" applyFont="1" applyFill="1" applyBorder="1" applyAlignment="1" applyProtection="1">
      <alignment horizontal="center" vertical="center" wrapText="1"/>
    </xf>
    <xf numFmtId="164" fontId="24" fillId="0" borderId="90" xfId="0" applyNumberFormat="1" applyFont="1" applyFill="1" applyBorder="1" applyAlignment="1" applyProtection="1">
      <alignment horizontal="center" vertical="center" wrapText="1"/>
    </xf>
    <xf numFmtId="164" fontId="24" fillId="0" borderId="22" xfId="0" applyNumberFormat="1" applyFont="1" applyFill="1" applyBorder="1" applyAlignment="1" applyProtection="1">
      <alignment horizontal="center" vertical="center" wrapText="1"/>
    </xf>
    <xf numFmtId="164" fontId="24" fillId="0" borderId="62" xfId="0" applyNumberFormat="1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>
      <alignment horizontal="center" vertical="center" wrapText="1"/>
    </xf>
    <xf numFmtId="0" fontId="38" fillId="0" borderId="10" xfId="0" applyFont="1" applyBorder="1" applyAlignment="1" applyProtection="1">
      <alignment horizontal="center" vertical="top"/>
      <protection locked="0"/>
    </xf>
    <xf numFmtId="0" fontId="38" fillId="0" borderId="10" xfId="0" applyFont="1" applyBorder="1" applyAlignment="1" applyProtection="1">
      <alignment horizontal="right" vertical="top"/>
    </xf>
  </cellXfs>
  <cellStyles count="4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perhivatkozás" xfId="28"/>
    <cellStyle name="Hivatkozott cella" xfId="29" builtinId="24" customBuiltin="1"/>
    <cellStyle name="Jegyzet" xfId="30" builtinId="10" customBuiltin="1"/>
    <cellStyle name="Jó" xfId="31" builtinId="26" customBuiltin="1"/>
    <cellStyle name="Kimenet" xfId="32" builtinId="21" customBuiltin="1"/>
    <cellStyle name="Magyarázó szöveg" xfId="33" builtinId="53" customBuiltin="1"/>
    <cellStyle name="Már látott hiperhivatkozás" xfId="34"/>
    <cellStyle name="Normál" xfId="0" builtinId="0"/>
    <cellStyle name="Normál_KVRENMUNKA" xfId="35"/>
    <cellStyle name="Összesen" xfId="36" builtinId="25" customBuiltin="1"/>
    <cellStyle name="Rossz" xfId="37" builtinId="27" customBuiltin="1"/>
    <cellStyle name="Semleges" xfId="38" builtinId="28" customBuiltin="1"/>
    <cellStyle name="Számítás" xfId="39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7F7F7F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BFBFB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I136"/>
  <sheetViews>
    <sheetView workbookViewId="0">
      <selection activeCell="K17" sqref="K17"/>
    </sheetView>
  </sheetViews>
  <sheetFormatPr defaultRowHeight="12.75"/>
  <cols>
    <col min="1" max="1" width="9.5" style="119" customWidth="1"/>
    <col min="2" max="2" width="64.83203125" style="119" customWidth="1"/>
    <col min="3" max="3" width="16.6640625" style="129" bestFit="1" customWidth="1"/>
    <col min="4" max="4" width="16" style="119" bestFit="1" customWidth="1"/>
    <col min="5" max="5" width="18.1640625" style="119" customWidth="1"/>
    <col min="6" max="16384" width="9.33203125" style="119"/>
  </cols>
  <sheetData>
    <row r="1" spans="1:5" ht="15.95" customHeight="1">
      <c r="A1" s="399" t="s">
        <v>0</v>
      </c>
      <c r="B1" s="399"/>
      <c r="C1" s="399"/>
    </row>
    <row r="2" spans="1:5" ht="15.95" customHeight="1">
      <c r="A2" s="398" t="s">
        <v>1</v>
      </c>
      <c r="B2" s="398"/>
      <c r="E2" s="1" t="s">
        <v>487</v>
      </c>
    </row>
    <row r="3" spans="1:5" ht="38.1" customHeight="1">
      <c r="A3" s="130" t="s">
        <v>241</v>
      </c>
      <c r="B3" s="143" t="s">
        <v>3</v>
      </c>
      <c r="C3" s="130" t="s">
        <v>485</v>
      </c>
      <c r="D3" s="130" t="s">
        <v>443</v>
      </c>
      <c r="E3" s="130" t="s">
        <v>486</v>
      </c>
    </row>
    <row r="4" spans="1:5" ht="12" customHeight="1">
      <c r="A4" s="131">
        <v>1</v>
      </c>
      <c r="B4" s="166">
        <v>2</v>
      </c>
      <c r="C4" s="131">
        <v>3</v>
      </c>
      <c r="D4" s="131">
        <v>4</v>
      </c>
      <c r="E4" s="131">
        <v>5</v>
      </c>
    </row>
    <row r="5" spans="1:5" ht="12" customHeight="1">
      <c r="A5" s="162" t="s">
        <v>365</v>
      </c>
      <c r="B5" s="153" t="s">
        <v>327</v>
      </c>
      <c r="C5" s="132">
        <f>SUM(C6:C12)</f>
        <v>1102516340</v>
      </c>
      <c r="D5" s="132">
        <f>SUM(D6:D12)</f>
        <v>7586047</v>
      </c>
      <c r="E5" s="132">
        <f>SUM(E6:E12)</f>
        <v>1110102387</v>
      </c>
    </row>
    <row r="6" spans="1:5" ht="12" customHeight="1">
      <c r="A6" s="163" t="s">
        <v>242</v>
      </c>
      <c r="B6" s="167" t="s">
        <v>5</v>
      </c>
      <c r="C6" s="133">
        <v>262315807</v>
      </c>
      <c r="D6" s="133"/>
      <c r="E6" s="133">
        <f t="shared" ref="E6:E12" si="0">SUM(C6:D6)</f>
        <v>262315807</v>
      </c>
    </row>
    <row r="7" spans="1:5" ht="12" customHeight="1">
      <c r="A7" s="158" t="s">
        <v>243</v>
      </c>
      <c r="B7" s="168" t="s">
        <v>6</v>
      </c>
      <c r="C7" s="134">
        <v>486887144</v>
      </c>
      <c r="D7" s="134">
        <v>-2045293</v>
      </c>
      <c r="E7" s="133">
        <f t="shared" si="0"/>
        <v>484841851</v>
      </c>
    </row>
    <row r="8" spans="1:5" ht="12" customHeight="1">
      <c r="A8" s="337" t="s">
        <v>462</v>
      </c>
      <c r="B8" s="168" t="s">
        <v>471</v>
      </c>
      <c r="C8" s="134">
        <v>167952271</v>
      </c>
      <c r="D8" s="134">
        <v>437909</v>
      </c>
      <c r="E8" s="133">
        <f t="shared" si="0"/>
        <v>168390180</v>
      </c>
    </row>
    <row r="9" spans="1:5" ht="12" customHeight="1">
      <c r="A9" s="337" t="s">
        <v>464</v>
      </c>
      <c r="B9" s="168" t="s">
        <v>472</v>
      </c>
      <c r="C9" s="134">
        <v>143230161</v>
      </c>
      <c r="D9" s="134"/>
      <c r="E9" s="133">
        <f t="shared" si="0"/>
        <v>143230161</v>
      </c>
    </row>
    <row r="10" spans="1:5" ht="12" customHeight="1">
      <c r="A10" s="158" t="s">
        <v>244</v>
      </c>
      <c r="B10" s="168" t="s">
        <v>343</v>
      </c>
      <c r="C10" s="134">
        <v>21898072</v>
      </c>
      <c r="D10" s="134">
        <v>1815684</v>
      </c>
      <c r="E10" s="133">
        <f t="shared" si="0"/>
        <v>23713756</v>
      </c>
    </row>
    <row r="11" spans="1:5" ht="12" customHeight="1">
      <c r="A11" s="158" t="s">
        <v>245</v>
      </c>
      <c r="B11" s="168" t="s">
        <v>344</v>
      </c>
      <c r="C11" s="276">
        <v>20232885</v>
      </c>
      <c r="D11" s="276">
        <v>7377747</v>
      </c>
      <c r="E11" s="133">
        <f t="shared" si="0"/>
        <v>27610632</v>
      </c>
    </row>
    <row r="12" spans="1:5" ht="12" customHeight="1">
      <c r="A12" s="160" t="s">
        <v>246</v>
      </c>
      <c r="B12" s="169" t="s">
        <v>345</v>
      </c>
      <c r="C12" s="134"/>
      <c r="D12" s="277"/>
      <c r="E12" s="134">
        <f t="shared" si="0"/>
        <v>0</v>
      </c>
    </row>
    <row r="13" spans="1:5" ht="12" customHeight="1">
      <c r="A13" s="162" t="s">
        <v>8</v>
      </c>
      <c r="B13" s="170" t="s">
        <v>328</v>
      </c>
      <c r="C13" s="132">
        <f>+C14+C15+C16+C17+C18</f>
        <v>161491938</v>
      </c>
      <c r="D13" s="132">
        <f>+D14+D15+D16+D17+D18</f>
        <v>-824776</v>
      </c>
      <c r="E13" s="132">
        <f>+E14+E15+E16+E17+E18</f>
        <v>160667162</v>
      </c>
    </row>
    <row r="14" spans="1:5" ht="12" customHeight="1">
      <c r="A14" s="163" t="s">
        <v>247</v>
      </c>
      <c r="B14" s="167" t="s">
        <v>9</v>
      </c>
      <c r="C14" s="133"/>
      <c r="D14" s="133"/>
      <c r="E14" s="133"/>
    </row>
    <row r="15" spans="1:5" ht="12" customHeight="1">
      <c r="A15" s="158" t="s">
        <v>248</v>
      </c>
      <c r="B15" s="168" t="s">
        <v>366</v>
      </c>
      <c r="C15" s="134"/>
      <c r="D15" s="134"/>
      <c r="E15" s="134"/>
    </row>
    <row r="16" spans="1:5" ht="12" customHeight="1">
      <c r="A16" s="158" t="s">
        <v>249</v>
      </c>
      <c r="B16" s="168" t="s">
        <v>367</v>
      </c>
      <c r="C16" s="134"/>
      <c r="D16" s="134"/>
      <c r="E16" s="134"/>
    </row>
    <row r="17" spans="1:5" ht="12" customHeight="1">
      <c r="A17" s="158" t="s">
        <v>250</v>
      </c>
      <c r="B17" s="168" t="s">
        <v>368</v>
      </c>
      <c r="C17" s="134"/>
      <c r="D17" s="134"/>
      <c r="E17" s="134"/>
    </row>
    <row r="18" spans="1:5" ht="12" customHeight="1">
      <c r="A18" s="158" t="s">
        <v>251</v>
      </c>
      <c r="B18" s="168" t="s">
        <v>369</v>
      </c>
      <c r="C18" s="134">
        <v>161491938</v>
      </c>
      <c r="D18" s="134">
        <v>-824776</v>
      </c>
      <c r="E18" s="134">
        <f>SUM(C18:D18)</f>
        <v>160667162</v>
      </c>
    </row>
    <row r="19" spans="1:5" ht="12" customHeight="1">
      <c r="A19" s="162" t="s">
        <v>13</v>
      </c>
      <c r="B19" s="153" t="s">
        <v>329</v>
      </c>
      <c r="C19" s="132">
        <f>+C20+C21+C22+C23+C24</f>
        <v>288736500</v>
      </c>
      <c r="D19" s="132">
        <f>+D20+D21+D22+D23+D24</f>
        <v>0</v>
      </c>
      <c r="E19" s="132">
        <f>+E20+E21+E22+E23+E24</f>
        <v>288736500</v>
      </c>
    </row>
    <row r="20" spans="1:5" ht="12" customHeight="1">
      <c r="A20" s="163" t="s">
        <v>252</v>
      </c>
      <c r="B20" s="167" t="s">
        <v>14</v>
      </c>
      <c r="C20" s="134">
        <v>288736500</v>
      </c>
      <c r="D20" s="134"/>
      <c r="E20" s="133">
        <f>C20+D20</f>
        <v>288736500</v>
      </c>
    </row>
    <row r="21" spans="1:5" ht="12" customHeight="1">
      <c r="A21" s="158" t="s">
        <v>253</v>
      </c>
      <c r="B21" s="168" t="s">
        <v>370</v>
      </c>
      <c r="C21" s="134"/>
      <c r="D21" s="134"/>
      <c r="E21" s="134"/>
    </row>
    <row r="22" spans="1:5" ht="12" customHeight="1">
      <c r="A22" s="158" t="s">
        <v>254</v>
      </c>
      <c r="B22" s="168" t="s">
        <v>371</v>
      </c>
      <c r="C22" s="134"/>
      <c r="D22" s="134"/>
      <c r="E22" s="134"/>
    </row>
    <row r="23" spans="1:5" ht="12" customHeight="1">
      <c r="A23" s="158" t="s">
        <v>255</v>
      </c>
      <c r="B23" s="168" t="s">
        <v>372</v>
      </c>
      <c r="C23" s="134"/>
      <c r="D23" s="134"/>
      <c r="E23" s="134"/>
    </row>
    <row r="24" spans="1:5" ht="12" customHeight="1">
      <c r="A24" s="158" t="s">
        <v>256</v>
      </c>
      <c r="B24" s="168" t="s">
        <v>373</v>
      </c>
      <c r="C24" s="134"/>
      <c r="D24" s="134"/>
      <c r="E24" s="134">
        <f>SUM(C24:D24)</f>
        <v>0</v>
      </c>
    </row>
    <row r="25" spans="1:5" ht="12" customHeight="1">
      <c r="A25" s="162" t="s">
        <v>19</v>
      </c>
      <c r="B25" s="153" t="s">
        <v>330</v>
      </c>
      <c r="C25" s="132">
        <f>+C26+C29++C30</f>
        <v>169800000</v>
      </c>
      <c r="D25" s="132">
        <f>+D26+D29++D30</f>
        <v>0</v>
      </c>
      <c r="E25" s="132">
        <f>+E26+E29++E30</f>
        <v>169800000</v>
      </c>
    </row>
    <row r="26" spans="1:5" ht="12" customHeight="1">
      <c r="A26" s="158" t="s">
        <v>260</v>
      </c>
      <c r="B26" s="168" t="s">
        <v>331</v>
      </c>
      <c r="C26" s="185">
        <f>SUM(C27:C28)</f>
        <v>163500000</v>
      </c>
      <c r="D26" s="185"/>
      <c r="E26" s="185">
        <f>SUM(C26:D26)</f>
        <v>163500000</v>
      </c>
    </row>
    <row r="27" spans="1:5" ht="12" customHeight="1">
      <c r="A27" s="158" t="s">
        <v>257</v>
      </c>
      <c r="B27" s="171" t="s">
        <v>374</v>
      </c>
      <c r="C27" s="134">
        <v>13500000</v>
      </c>
      <c r="D27" s="134"/>
      <c r="E27" s="134">
        <f>SUM(C27:D27)</f>
        <v>13500000</v>
      </c>
    </row>
    <row r="28" spans="1:5" ht="12" customHeight="1">
      <c r="A28" s="158" t="s">
        <v>258</v>
      </c>
      <c r="B28" s="172" t="s">
        <v>375</v>
      </c>
      <c r="C28" s="134">
        <v>150000000</v>
      </c>
      <c r="D28" s="134"/>
      <c r="E28" s="134">
        <f>SUM(C28:D28)</f>
        <v>150000000</v>
      </c>
    </row>
    <row r="29" spans="1:5" ht="12" customHeight="1">
      <c r="A29" s="337" t="s">
        <v>474</v>
      </c>
      <c r="B29" s="168" t="s">
        <v>475</v>
      </c>
      <c r="C29" s="134">
        <v>5000000</v>
      </c>
      <c r="D29" s="134"/>
      <c r="E29" s="134">
        <f>SUM(C29:D29)</f>
        <v>5000000</v>
      </c>
    </row>
    <row r="30" spans="1:5" ht="12" customHeight="1">
      <c r="A30" s="160" t="s">
        <v>259</v>
      </c>
      <c r="B30" s="169" t="s">
        <v>22</v>
      </c>
      <c r="C30" s="134">
        <v>1300000</v>
      </c>
      <c r="D30" s="135"/>
      <c r="E30" s="135">
        <f>SUM(C30:D30)</f>
        <v>1300000</v>
      </c>
    </row>
    <row r="31" spans="1:5" ht="12" customHeight="1">
      <c r="A31" s="162" t="s">
        <v>23</v>
      </c>
      <c r="B31" s="153" t="s">
        <v>332</v>
      </c>
      <c r="C31" s="132">
        <f>SUM(C32:C42)</f>
        <v>216900379</v>
      </c>
      <c r="D31" s="132">
        <f>SUM(D32:D42)</f>
        <v>1000000</v>
      </c>
      <c r="E31" s="132">
        <f>SUM(E32:E42)</f>
        <v>217900379</v>
      </c>
    </row>
    <row r="32" spans="1:5" ht="12" customHeight="1">
      <c r="A32" s="163" t="s">
        <v>261</v>
      </c>
      <c r="B32" s="167" t="s">
        <v>24</v>
      </c>
      <c r="C32" s="133">
        <v>20000000</v>
      </c>
      <c r="D32" s="133"/>
      <c r="E32" s="133">
        <f>SUM(C32:D32)</f>
        <v>20000000</v>
      </c>
    </row>
    <row r="33" spans="1:5" ht="12" customHeight="1">
      <c r="A33" s="158" t="s">
        <v>262</v>
      </c>
      <c r="B33" s="168" t="s">
        <v>25</v>
      </c>
      <c r="C33" s="134">
        <v>128838360</v>
      </c>
      <c r="D33" s="134"/>
      <c r="E33" s="134">
        <f>SUM(C33:D33)</f>
        <v>128838360</v>
      </c>
    </row>
    <row r="34" spans="1:5" ht="12" customHeight="1">
      <c r="A34" s="158" t="s">
        <v>263</v>
      </c>
      <c r="B34" s="168" t="s">
        <v>26</v>
      </c>
      <c r="C34" s="134">
        <v>9393200</v>
      </c>
      <c r="D34" s="134"/>
      <c r="E34" s="134">
        <f>SUM(C34:D34)</f>
        <v>9393200</v>
      </c>
    </row>
    <row r="35" spans="1:5" ht="12" customHeight="1">
      <c r="A35" s="158" t="s">
        <v>264</v>
      </c>
      <c r="B35" s="168" t="s">
        <v>27</v>
      </c>
      <c r="C35" s="134"/>
      <c r="D35" s="134"/>
      <c r="E35" s="134"/>
    </row>
    <row r="36" spans="1:5" ht="12" customHeight="1">
      <c r="A36" s="158" t="s">
        <v>265</v>
      </c>
      <c r="B36" s="168" t="s">
        <v>28</v>
      </c>
      <c r="C36" s="134">
        <v>13327000</v>
      </c>
      <c r="D36" s="306">
        <v>787402</v>
      </c>
      <c r="E36" s="134">
        <f>SUM(C36:D36)</f>
        <v>14114402</v>
      </c>
    </row>
    <row r="37" spans="1:5" ht="12" customHeight="1">
      <c r="A37" s="158" t="s">
        <v>266</v>
      </c>
      <c r="B37" s="168" t="s">
        <v>29</v>
      </c>
      <c r="C37" s="134">
        <v>29561864</v>
      </c>
      <c r="D37" s="306">
        <v>212598</v>
      </c>
      <c r="E37" s="134">
        <f>SUM(C37:D37)</f>
        <v>29774462</v>
      </c>
    </row>
    <row r="38" spans="1:5" ht="12" customHeight="1">
      <c r="A38" s="158" t="s">
        <v>267</v>
      </c>
      <c r="B38" s="168" t="s">
        <v>30</v>
      </c>
      <c r="C38" s="134">
        <v>14282035</v>
      </c>
      <c r="D38" s="134"/>
      <c r="E38" s="134">
        <f>SUM(C38:D38)</f>
        <v>14282035</v>
      </c>
    </row>
    <row r="39" spans="1:5" ht="12" customHeight="1">
      <c r="A39" s="158" t="s">
        <v>268</v>
      </c>
      <c r="B39" s="168" t="s">
        <v>376</v>
      </c>
      <c r="C39" s="134"/>
      <c r="D39" s="134"/>
      <c r="E39" s="134"/>
    </row>
    <row r="40" spans="1:5" ht="12" customHeight="1">
      <c r="A40" s="158" t="s">
        <v>269</v>
      </c>
      <c r="B40" s="168" t="s">
        <v>32</v>
      </c>
      <c r="C40" s="134"/>
      <c r="D40" s="134"/>
      <c r="E40" s="134"/>
    </row>
    <row r="41" spans="1:5" ht="12" customHeight="1">
      <c r="A41" s="160" t="s">
        <v>271</v>
      </c>
      <c r="B41" s="169" t="s">
        <v>272</v>
      </c>
      <c r="C41" s="135">
        <v>1497920</v>
      </c>
      <c r="D41" s="135"/>
      <c r="E41" s="135">
        <v>1497920</v>
      </c>
    </row>
    <row r="42" spans="1:5" ht="12" customHeight="1">
      <c r="A42" s="160" t="s">
        <v>270</v>
      </c>
      <c r="B42" s="169" t="s">
        <v>33</v>
      </c>
      <c r="C42" s="135"/>
      <c r="D42" s="135"/>
      <c r="E42" s="135"/>
    </row>
    <row r="43" spans="1:5" ht="12" customHeight="1">
      <c r="A43" s="162" t="s">
        <v>34</v>
      </c>
      <c r="B43" s="153" t="s">
        <v>174</v>
      </c>
      <c r="C43" s="132">
        <f>SUM(C44:C48)</f>
        <v>89000000</v>
      </c>
      <c r="D43" s="132">
        <f>SUM(D44:D48)</f>
        <v>0</v>
      </c>
      <c r="E43" s="132">
        <f>SUM(E44:E48)</f>
        <v>89000000</v>
      </c>
    </row>
    <row r="44" spans="1:5" ht="12" customHeight="1">
      <c r="A44" s="163" t="s">
        <v>273</v>
      </c>
      <c r="B44" s="167" t="s">
        <v>35</v>
      </c>
      <c r="C44" s="133"/>
      <c r="D44" s="133"/>
      <c r="E44" s="133"/>
    </row>
    <row r="45" spans="1:5" ht="12" customHeight="1">
      <c r="A45" s="158" t="s">
        <v>274</v>
      </c>
      <c r="B45" s="168" t="s">
        <v>36</v>
      </c>
      <c r="C45" s="134">
        <v>89000000</v>
      </c>
      <c r="D45" s="134"/>
      <c r="E45" s="134">
        <f>SUM(C45:D45)</f>
        <v>89000000</v>
      </c>
    </row>
    <row r="46" spans="1:5" ht="12" customHeight="1">
      <c r="A46" s="158" t="s">
        <v>275</v>
      </c>
      <c r="B46" s="168" t="s">
        <v>37</v>
      </c>
      <c r="C46" s="134"/>
      <c r="D46" s="134"/>
      <c r="E46" s="134">
        <f>SUM(C46:D46)</f>
        <v>0</v>
      </c>
    </row>
    <row r="47" spans="1:5" ht="12" customHeight="1">
      <c r="A47" s="158" t="s">
        <v>276</v>
      </c>
      <c r="B47" s="168" t="s">
        <v>38</v>
      </c>
      <c r="C47" s="134"/>
      <c r="D47" s="134"/>
      <c r="E47" s="134"/>
    </row>
    <row r="48" spans="1:5" ht="12" customHeight="1">
      <c r="A48" s="160" t="s">
        <v>277</v>
      </c>
      <c r="B48" s="169" t="s">
        <v>39</v>
      </c>
      <c r="C48" s="135"/>
      <c r="D48" s="135"/>
      <c r="E48" s="135"/>
    </row>
    <row r="49" spans="1:5" ht="12" customHeight="1">
      <c r="A49" s="162" t="s">
        <v>40</v>
      </c>
      <c r="B49" s="153" t="s">
        <v>333</v>
      </c>
      <c r="C49" s="132">
        <f>SUM(C50:C52)</f>
        <v>0</v>
      </c>
      <c r="D49" s="132">
        <f>SUM(D50:D52)</f>
        <v>0</v>
      </c>
      <c r="E49" s="132">
        <f>SUM(E50:E52)</f>
        <v>0</v>
      </c>
    </row>
    <row r="50" spans="1:5" ht="12" customHeight="1">
      <c r="A50" s="163" t="s">
        <v>278</v>
      </c>
      <c r="B50" s="167" t="s">
        <v>41</v>
      </c>
      <c r="C50" s="133"/>
      <c r="D50" s="133"/>
      <c r="E50" s="133"/>
    </row>
    <row r="51" spans="1:5" ht="12" customHeight="1">
      <c r="A51" s="158" t="s">
        <v>279</v>
      </c>
      <c r="B51" s="168" t="s">
        <v>42</v>
      </c>
      <c r="C51" s="134"/>
      <c r="D51" s="134"/>
      <c r="E51" s="134">
        <f>SUM(C51:D51)</f>
        <v>0</v>
      </c>
    </row>
    <row r="52" spans="1:5" ht="12" customHeight="1">
      <c r="A52" s="158" t="s">
        <v>280</v>
      </c>
      <c r="B52" s="168" t="s">
        <v>43</v>
      </c>
      <c r="C52" s="134"/>
      <c r="D52" s="134"/>
      <c r="E52" s="134">
        <f>SUM(C52:D52)</f>
        <v>0</v>
      </c>
    </row>
    <row r="53" spans="1:5" ht="12" customHeight="1">
      <c r="A53" s="162" t="s">
        <v>45</v>
      </c>
      <c r="B53" s="170" t="s">
        <v>334</v>
      </c>
      <c r="C53" s="132">
        <f>SUM(C54:C58)</f>
        <v>8000000</v>
      </c>
      <c r="D53" s="132">
        <f>SUM(D54:D58)</f>
        <v>0</v>
      </c>
      <c r="E53" s="132">
        <f>SUM(E54:E58)</f>
        <v>8000000</v>
      </c>
    </row>
    <row r="54" spans="1:5" ht="12" customHeight="1">
      <c r="A54" s="163" t="s">
        <v>281</v>
      </c>
      <c r="B54" s="167" t="s">
        <v>46</v>
      </c>
      <c r="C54" s="134"/>
      <c r="D54" s="134"/>
      <c r="E54" s="134"/>
    </row>
    <row r="55" spans="1:5" ht="12" customHeight="1">
      <c r="A55" s="163" t="s">
        <v>377</v>
      </c>
      <c r="B55" s="167" t="s">
        <v>378</v>
      </c>
      <c r="C55" s="134"/>
      <c r="D55" s="134"/>
      <c r="E55" s="134"/>
    </row>
    <row r="56" spans="1:5" ht="12" customHeight="1">
      <c r="A56" s="163" t="s">
        <v>379</v>
      </c>
      <c r="B56" s="173" t="s">
        <v>415</v>
      </c>
      <c r="C56" s="134"/>
      <c r="D56" s="134"/>
      <c r="E56" s="134"/>
    </row>
    <row r="57" spans="1:5" ht="12" customHeight="1">
      <c r="A57" s="158" t="s">
        <v>282</v>
      </c>
      <c r="B57" s="168" t="s">
        <v>47</v>
      </c>
      <c r="C57" s="134"/>
      <c r="D57" s="134"/>
      <c r="E57" s="134">
        <f>SUM(C57:D57)</f>
        <v>0</v>
      </c>
    </row>
    <row r="58" spans="1:5" ht="12" customHeight="1">
      <c r="A58" s="158" t="s">
        <v>283</v>
      </c>
      <c r="B58" s="168" t="s">
        <v>48</v>
      </c>
      <c r="C58" s="134">
        <v>8000000</v>
      </c>
      <c r="D58" s="134"/>
      <c r="E58" s="134">
        <f>SUM(C58:D58)</f>
        <v>8000000</v>
      </c>
    </row>
    <row r="59" spans="1:5" ht="12" customHeight="1">
      <c r="A59" s="162" t="s">
        <v>50</v>
      </c>
      <c r="B59" s="153" t="s">
        <v>51</v>
      </c>
      <c r="C59" s="132">
        <f>+C5+C13+C19+C25+C31+C43+C49+C53</f>
        <v>2036445157</v>
      </c>
      <c r="D59" s="132">
        <f>+D5+D13+D19+D25+D31+D43+D49+D53</f>
        <v>7761271</v>
      </c>
      <c r="E59" s="132">
        <f>+E5+E13+E19+E25+E31+E43+E49+E53</f>
        <v>2044206428</v>
      </c>
    </row>
    <row r="60" spans="1:5" ht="12" customHeight="1">
      <c r="A60" s="180" t="s">
        <v>380</v>
      </c>
      <c r="B60" s="181" t="s">
        <v>335</v>
      </c>
      <c r="C60" s="182">
        <v>17462500</v>
      </c>
      <c r="D60" s="182">
        <f>SUM(D61:D63)</f>
        <v>0</v>
      </c>
      <c r="E60" s="182">
        <f>SUM(E61:E63)</f>
        <v>17462500</v>
      </c>
    </row>
    <row r="61" spans="1:5" ht="12" customHeight="1">
      <c r="A61" s="158" t="s">
        <v>284</v>
      </c>
      <c r="B61" s="168" t="s">
        <v>397</v>
      </c>
      <c r="C61" s="134">
        <v>17462500</v>
      </c>
      <c r="D61" s="134"/>
      <c r="E61" s="134">
        <v>17462500</v>
      </c>
    </row>
    <row r="62" spans="1:5" ht="12" customHeight="1">
      <c r="A62" s="158" t="s">
        <v>285</v>
      </c>
      <c r="B62" s="168" t="s">
        <v>399</v>
      </c>
      <c r="C62" s="134"/>
      <c r="D62" s="134"/>
      <c r="E62" s="134"/>
    </row>
    <row r="63" spans="1:5" ht="12" customHeight="1">
      <c r="A63" s="158" t="s">
        <v>286</v>
      </c>
      <c r="B63" s="183" t="s">
        <v>398</v>
      </c>
      <c r="C63" s="134"/>
      <c r="D63" s="134"/>
      <c r="E63" s="134"/>
    </row>
    <row r="64" spans="1:5" ht="12" customHeight="1">
      <c r="A64" s="184" t="s">
        <v>381</v>
      </c>
      <c r="B64" s="152" t="s">
        <v>336</v>
      </c>
      <c r="C64" s="185"/>
      <c r="D64" s="185"/>
      <c r="E64" s="185"/>
    </row>
    <row r="65" spans="1:5" ht="12" customHeight="1">
      <c r="A65" s="184" t="s">
        <v>382</v>
      </c>
      <c r="B65" s="152" t="s">
        <v>337</v>
      </c>
      <c r="C65" s="185">
        <f>SUM(C66:C67)</f>
        <v>823708126</v>
      </c>
      <c r="D65" s="185">
        <f>SUM(D66:D67)</f>
        <v>0</v>
      </c>
      <c r="E65" s="185">
        <f>SUM(E66:E67)</f>
        <v>823708126</v>
      </c>
    </row>
    <row r="66" spans="1:5" ht="12" customHeight="1">
      <c r="A66" s="158" t="s">
        <v>291</v>
      </c>
      <c r="B66" s="186" t="s">
        <v>61</v>
      </c>
      <c r="C66" s="185">
        <v>823708126</v>
      </c>
      <c r="D66" s="185"/>
      <c r="E66" s="134">
        <f>SUM(C66:D66)</f>
        <v>823708126</v>
      </c>
    </row>
    <row r="67" spans="1:5" ht="12" customHeight="1">
      <c r="A67" s="158" t="s">
        <v>292</v>
      </c>
      <c r="B67" s="186" t="s">
        <v>62</v>
      </c>
      <c r="C67" s="338"/>
      <c r="D67" s="338"/>
      <c r="E67" s="134"/>
    </row>
    <row r="68" spans="1:5" s="128" customFormat="1" ht="12" customHeight="1">
      <c r="A68" s="158" t="s">
        <v>287</v>
      </c>
      <c r="B68" s="186" t="s">
        <v>64</v>
      </c>
      <c r="C68" s="134"/>
      <c r="D68" s="134"/>
      <c r="E68" s="134">
        <f>SUM(C68:D68)</f>
        <v>0</v>
      </c>
    </row>
    <row r="69" spans="1:5" s="128" customFormat="1" ht="12" customHeight="1">
      <c r="A69" s="158" t="s">
        <v>383</v>
      </c>
      <c r="B69" s="186" t="s">
        <v>385</v>
      </c>
      <c r="C69" s="134">
        <v>35000000</v>
      </c>
      <c r="D69" s="134"/>
      <c r="E69" s="134">
        <v>35000000</v>
      </c>
    </row>
    <row r="70" spans="1:5" s="128" customFormat="1" ht="12" customHeight="1">
      <c r="A70" s="158" t="s">
        <v>384</v>
      </c>
      <c r="B70" s="186" t="s">
        <v>419</v>
      </c>
      <c r="C70" s="134"/>
      <c r="D70" s="134"/>
      <c r="E70" s="134"/>
    </row>
    <row r="71" spans="1:5" s="128" customFormat="1" ht="12" customHeight="1">
      <c r="A71" s="161" t="s">
        <v>288</v>
      </c>
      <c r="B71" s="187" t="s">
        <v>289</v>
      </c>
      <c r="C71" s="140"/>
      <c r="D71" s="140"/>
      <c r="E71" s="140"/>
    </row>
    <row r="72" spans="1:5" s="128" customFormat="1" ht="12" customHeight="1">
      <c r="A72" s="177" t="s">
        <v>395</v>
      </c>
      <c r="B72" s="179" t="s">
        <v>396</v>
      </c>
      <c r="C72" s="136">
        <f>SUM(C60+C64+C65+C68+C69+C70+C71)</f>
        <v>876170626</v>
      </c>
      <c r="D72" s="136">
        <f>SUM(D60+D64+D65+D68+D69+D70+D71)</f>
        <v>0</v>
      </c>
      <c r="E72" s="136">
        <f>SUM(E60+E64+E65+E68+E69+E70+E71)</f>
        <v>876170626</v>
      </c>
    </row>
    <row r="73" spans="1:5" ht="12" customHeight="1">
      <c r="A73" s="176" t="s">
        <v>386</v>
      </c>
      <c r="B73" s="170" t="s">
        <v>338</v>
      </c>
      <c r="C73" s="132"/>
      <c r="D73" s="132"/>
      <c r="E73" s="132"/>
    </row>
    <row r="74" spans="1:5" ht="13.5" customHeight="1">
      <c r="A74" s="176" t="s">
        <v>387</v>
      </c>
      <c r="B74" s="170" t="s">
        <v>72</v>
      </c>
      <c r="C74" s="136"/>
      <c r="D74" s="136"/>
      <c r="E74" s="136"/>
    </row>
    <row r="75" spans="1:5" ht="13.5" customHeight="1">
      <c r="A75" s="176" t="s">
        <v>388</v>
      </c>
      <c r="B75" s="170" t="s">
        <v>290</v>
      </c>
      <c r="C75" s="136"/>
      <c r="D75" s="136"/>
      <c r="E75" s="136"/>
    </row>
    <row r="76" spans="1:5" ht="15.75" customHeight="1">
      <c r="A76" s="176" t="s">
        <v>127</v>
      </c>
      <c r="B76" s="174" t="s">
        <v>389</v>
      </c>
      <c r="C76" s="132">
        <f>SUM(C72:C75)</f>
        <v>876170626</v>
      </c>
      <c r="D76" s="132">
        <f>SUM(D72:D75)</f>
        <v>0</v>
      </c>
      <c r="E76" s="132">
        <f>SUM(E72:E75)</f>
        <v>876170626</v>
      </c>
    </row>
    <row r="77" spans="1:5" ht="23.25" customHeight="1">
      <c r="A77" s="178" t="s">
        <v>146</v>
      </c>
      <c r="B77" s="175" t="s">
        <v>390</v>
      </c>
      <c r="C77" s="132">
        <f>+C59+C76</f>
        <v>2912615783</v>
      </c>
      <c r="D77" s="132">
        <f>+D59+D76</f>
        <v>7761271</v>
      </c>
      <c r="E77" s="132">
        <f>+E59+E76</f>
        <v>2920377054</v>
      </c>
    </row>
    <row r="78" spans="1:5" ht="54" customHeight="1">
      <c r="A78" s="121"/>
      <c r="B78" s="122"/>
      <c r="C78" s="4"/>
    </row>
    <row r="79" spans="1:5" ht="16.5" customHeight="1">
      <c r="A79" s="399" t="s">
        <v>76</v>
      </c>
      <c r="B79" s="399"/>
      <c r="C79" s="399"/>
    </row>
    <row r="80" spans="1:5" s="123" customFormat="1" ht="16.5" customHeight="1">
      <c r="A80" s="400" t="s">
        <v>77</v>
      </c>
      <c r="B80" s="400"/>
      <c r="E80" s="5" t="s">
        <v>487</v>
      </c>
    </row>
    <row r="81" spans="1:5" ht="38.1" customHeight="1">
      <c r="A81" s="130" t="s">
        <v>2</v>
      </c>
      <c r="B81" s="143" t="s">
        <v>78</v>
      </c>
      <c r="C81" s="130" t="s">
        <v>485</v>
      </c>
      <c r="D81" s="130" t="s">
        <v>443</v>
      </c>
      <c r="E81" s="130" t="s">
        <v>485</v>
      </c>
    </row>
    <row r="82" spans="1:5" ht="12" customHeight="1">
      <c r="A82" s="130">
        <v>1</v>
      </c>
      <c r="B82" s="143">
        <v>2</v>
      </c>
      <c r="C82" s="130">
        <v>3</v>
      </c>
      <c r="D82" s="130">
        <v>4</v>
      </c>
      <c r="E82" s="130">
        <v>5</v>
      </c>
    </row>
    <row r="83" spans="1:5" ht="12" customHeight="1">
      <c r="A83" s="156" t="s">
        <v>4</v>
      </c>
      <c r="B83" s="144" t="s">
        <v>339</v>
      </c>
      <c r="C83" s="138">
        <f>SUM(C84:C88)</f>
        <v>1886467043</v>
      </c>
      <c r="D83" s="138">
        <f>SUM(D84:D88)</f>
        <v>4528989</v>
      </c>
      <c r="E83" s="138">
        <f>SUM(E84:E88)</f>
        <v>1890996032</v>
      </c>
    </row>
    <row r="84" spans="1:5" ht="12" customHeight="1">
      <c r="A84" s="157" t="s">
        <v>293</v>
      </c>
      <c r="B84" s="145" t="s">
        <v>80</v>
      </c>
      <c r="C84" s="139">
        <v>1076360384</v>
      </c>
      <c r="D84" s="139">
        <v>-5501069</v>
      </c>
      <c r="E84" s="139">
        <f>SUM(C84:D84)</f>
        <v>1070859315</v>
      </c>
    </row>
    <row r="85" spans="1:5" ht="12" customHeight="1">
      <c r="A85" s="158" t="s">
        <v>294</v>
      </c>
      <c r="B85" s="137" t="s">
        <v>81</v>
      </c>
      <c r="C85" s="134">
        <v>154530550</v>
      </c>
      <c r="D85" s="134">
        <v>951</v>
      </c>
      <c r="E85" s="134">
        <f>SUM(C85:D85)</f>
        <v>154531501</v>
      </c>
    </row>
    <row r="86" spans="1:5" ht="12" customHeight="1">
      <c r="A86" s="158" t="s">
        <v>295</v>
      </c>
      <c r="B86" s="137" t="s">
        <v>82</v>
      </c>
      <c r="C86" s="135">
        <v>555747686</v>
      </c>
      <c r="D86" s="135">
        <v>-13441297</v>
      </c>
      <c r="E86" s="135">
        <f>SUM(C86:D86)</f>
        <v>542306389</v>
      </c>
    </row>
    <row r="87" spans="1:5" ht="12" customHeight="1">
      <c r="A87" s="158" t="s">
        <v>296</v>
      </c>
      <c r="B87" s="137" t="s">
        <v>83</v>
      </c>
      <c r="C87" s="135">
        <v>71933000</v>
      </c>
      <c r="D87" s="135"/>
      <c r="E87" s="135">
        <f>SUM(C87:D87)</f>
        <v>71933000</v>
      </c>
    </row>
    <row r="88" spans="1:5" ht="12" customHeight="1">
      <c r="A88" s="158" t="s">
        <v>297</v>
      </c>
      <c r="B88" s="244" t="s">
        <v>84</v>
      </c>
      <c r="C88" s="135">
        <v>27895423</v>
      </c>
      <c r="D88" s="135">
        <v>23470404</v>
      </c>
      <c r="E88" s="135">
        <f>SUM(C88:D88)</f>
        <v>51365827</v>
      </c>
    </row>
    <row r="89" spans="1:5" ht="12" customHeight="1">
      <c r="A89" s="158" t="s">
        <v>352</v>
      </c>
      <c r="B89" s="124" t="s">
        <v>351</v>
      </c>
      <c r="C89" s="135"/>
      <c r="D89" s="135"/>
      <c r="E89" s="135"/>
    </row>
    <row r="90" spans="1:5" ht="12" customHeight="1">
      <c r="A90" s="158" t="s">
        <v>299</v>
      </c>
      <c r="B90" s="137" t="s">
        <v>350</v>
      </c>
      <c r="C90" s="135">
        <v>7882942</v>
      </c>
      <c r="D90" s="135">
        <v>23470404</v>
      </c>
      <c r="E90" s="135">
        <f>SUM(C90:D90)</f>
        <v>31353346</v>
      </c>
    </row>
    <row r="91" spans="1:5" ht="12" customHeight="1">
      <c r="A91" s="158" t="s">
        <v>298</v>
      </c>
      <c r="B91" s="324" t="s">
        <v>445</v>
      </c>
      <c r="C91" s="135"/>
      <c r="D91" s="135"/>
      <c r="E91" s="135"/>
    </row>
    <row r="92" spans="1:5" ht="12" customHeight="1">
      <c r="A92" s="158" t="s">
        <v>300</v>
      </c>
      <c r="B92" s="325" t="s">
        <v>451</v>
      </c>
      <c r="C92" s="135"/>
      <c r="D92" s="135"/>
      <c r="E92" s="135"/>
    </row>
    <row r="93" spans="1:5" ht="12" customHeight="1">
      <c r="A93" s="158" t="s">
        <v>301</v>
      </c>
      <c r="B93" s="325" t="s">
        <v>450</v>
      </c>
      <c r="C93" s="135"/>
      <c r="D93" s="135"/>
      <c r="E93" s="135"/>
    </row>
    <row r="94" spans="1:5" ht="12" customHeight="1">
      <c r="A94" s="158" t="s">
        <v>302</v>
      </c>
      <c r="B94" s="324" t="s">
        <v>452</v>
      </c>
      <c r="C94" s="135">
        <v>8056641</v>
      </c>
      <c r="D94" s="135"/>
      <c r="E94" s="135">
        <f>SUM(C94:D94)</f>
        <v>8056641</v>
      </c>
    </row>
    <row r="95" spans="1:5" ht="12" customHeight="1">
      <c r="A95" s="158" t="s">
        <v>303</v>
      </c>
      <c r="B95" s="324" t="s">
        <v>446</v>
      </c>
      <c r="C95" s="135"/>
      <c r="D95" s="135"/>
      <c r="E95" s="135"/>
    </row>
    <row r="96" spans="1:5" ht="12" customHeight="1">
      <c r="A96" s="158" t="s">
        <v>304</v>
      </c>
      <c r="B96" s="325" t="s">
        <v>453</v>
      </c>
      <c r="C96" s="135"/>
      <c r="D96" s="135"/>
      <c r="E96" s="135"/>
    </row>
    <row r="97" spans="1:5" ht="12" customHeight="1">
      <c r="A97" s="159" t="s">
        <v>305</v>
      </c>
      <c r="B97" s="147" t="s">
        <v>91</v>
      </c>
      <c r="C97" s="135"/>
      <c r="D97" s="135"/>
      <c r="E97" s="135"/>
    </row>
    <row r="98" spans="1:5" ht="12" customHeight="1">
      <c r="A98" s="158" t="s">
        <v>306</v>
      </c>
      <c r="B98" s="147" t="s">
        <v>92</v>
      </c>
      <c r="C98" s="135"/>
      <c r="D98" s="135"/>
      <c r="E98" s="135"/>
    </row>
    <row r="99" spans="1:5" ht="12" customHeight="1">
      <c r="A99" s="160" t="s">
        <v>346</v>
      </c>
      <c r="B99" s="147" t="s">
        <v>349</v>
      </c>
      <c r="C99" s="135"/>
      <c r="D99" s="135"/>
      <c r="E99" s="135"/>
    </row>
    <row r="100" spans="1:5" ht="12" customHeight="1">
      <c r="A100" s="160" t="s">
        <v>307</v>
      </c>
      <c r="B100" s="327" t="s">
        <v>454</v>
      </c>
      <c r="C100" s="135">
        <v>10955840</v>
      </c>
      <c r="D100" s="135"/>
      <c r="E100" s="135">
        <f>SUM(C100:D100)</f>
        <v>10955840</v>
      </c>
    </row>
    <row r="101" spans="1:5" ht="12" customHeight="1">
      <c r="A101" s="161" t="s">
        <v>348</v>
      </c>
      <c r="B101" s="148" t="s">
        <v>347</v>
      </c>
      <c r="C101" s="140">
        <v>1000000</v>
      </c>
      <c r="D101" s="140"/>
      <c r="E101" s="135">
        <f>SUM(C101:D101)</f>
        <v>1000000</v>
      </c>
    </row>
    <row r="102" spans="1:5" ht="12" customHeight="1">
      <c r="A102" s="162" t="s">
        <v>8</v>
      </c>
      <c r="B102" s="149" t="s">
        <v>340</v>
      </c>
      <c r="C102" s="132">
        <f>+C103+C104+C105</f>
        <v>991148740</v>
      </c>
      <c r="D102" s="132">
        <f>+D103+D104+D105</f>
        <v>2232282</v>
      </c>
      <c r="E102" s="132">
        <f>+E103+E104+E105</f>
        <v>993381022</v>
      </c>
    </row>
    <row r="103" spans="1:5" ht="12" customHeight="1">
      <c r="A103" s="163" t="s">
        <v>308</v>
      </c>
      <c r="B103" s="137" t="s">
        <v>95</v>
      </c>
      <c r="C103" s="133">
        <v>511560205</v>
      </c>
      <c r="D103" s="133">
        <v>12081684</v>
      </c>
      <c r="E103" s="133">
        <f>SUM(C103:D103)</f>
        <v>523641889</v>
      </c>
    </row>
    <row r="104" spans="1:5" ht="12" customHeight="1">
      <c r="A104" s="163" t="s">
        <v>309</v>
      </c>
      <c r="B104" s="150" t="s">
        <v>96</v>
      </c>
      <c r="C104" s="134">
        <v>479588535</v>
      </c>
      <c r="D104" s="133">
        <v>-9849402</v>
      </c>
      <c r="E104" s="134">
        <f>SUM(C104:D104)</f>
        <v>469739133</v>
      </c>
    </row>
    <row r="105" spans="1:5" ht="12" customHeight="1">
      <c r="A105" s="163" t="s">
        <v>310</v>
      </c>
      <c r="B105" s="151" t="s">
        <v>353</v>
      </c>
      <c r="C105" s="134">
        <f>SUM(C106:C114)</f>
        <v>0</v>
      </c>
      <c r="D105" s="134">
        <f>SUM(D106:D114)</f>
        <v>0</v>
      </c>
      <c r="E105" s="134">
        <f>SUM(E106:E114)</f>
        <v>0</v>
      </c>
    </row>
    <row r="106" spans="1:5" ht="12" customHeight="1">
      <c r="A106" s="163" t="s">
        <v>311</v>
      </c>
      <c r="B106" s="152" t="s">
        <v>354</v>
      </c>
      <c r="C106" s="134"/>
      <c r="D106" s="134"/>
      <c r="E106" s="134"/>
    </row>
    <row r="107" spans="1:5" ht="12" customHeight="1">
      <c r="A107" s="163" t="s">
        <v>312</v>
      </c>
      <c r="B107" s="326" t="s">
        <v>449</v>
      </c>
      <c r="C107" s="134"/>
      <c r="D107" s="134"/>
      <c r="E107" s="134"/>
    </row>
    <row r="108" spans="1:5" ht="14.25" customHeight="1">
      <c r="A108" s="163" t="s">
        <v>313</v>
      </c>
      <c r="B108" s="325" t="s">
        <v>447</v>
      </c>
      <c r="C108" s="134"/>
      <c r="D108" s="134"/>
      <c r="E108" s="134"/>
    </row>
    <row r="109" spans="1:5" ht="12" customHeight="1">
      <c r="A109" s="163" t="s">
        <v>314</v>
      </c>
      <c r="B109" s="325" t="s">
        <v>456</v>
      </c>
      <c r="C109" s="134"/>
      <c r="D109" s="134"/>
      <c r="E109" s="134"/>
    </row>
    <row r="110" spans="1:5" ht="12" customHeight="1">
      <c r="A110" s="163" t="s">
        <v>315</v>
      </c>
      <c r="B110" s="325" t="s">
        <v>457</v>
      </c>
      <c r="C110" s="134"/>
      <c r="D110" s="134"/>
      <c r="E110" s="134"/>
    </row>
    <row r="111" spans="1:5" ht="12" customHeight="1">
      <c r="A111" s="163" t="s">
        <v>316</v>
      </c>
      <c r="B111" s="325" t="s">
        <v>455</v>
      </c>
      <c r="C111" s="134"/>
      <c r="D111" s="134"/>
      <c r="E111" s="134"/>
    </row>
    <row r="112" spans="1:5" ht="12" customHeight="1">
      <c r="A112" s="163" t="s">
        <v>317</v>
      </c>
      <c r="B112" s="146" t="s">
        <v>102</v>
      </c>
      <c r="C112" s="134"/>
      <c r="D112" s="134"/>
      <c r="E112" s="134"/>
    </row>
    <row r="113" spans="1:5" ht="12" customHeight="1">
      <c r="A113" s="158" t="s">
        <v>356</v>
      </c>
      <c r="B113" s="146" t="s">
        <v>355</v>
      </c>
      <c r="C113" s="135"/>
      <c r="D113" s="135"/>
      <c r="E113" s="135"/>
    </row>
    <row r="114" spans="1:5">
      <c r="A114" s="159" t="s">
        <v>318</v>
      </c>
      <c r="B114" s="325" t="s">
        <v>448</v>
      </c>
      <c r="C114" s="135"/>
      <c r="D114" s="135"/>
      <c r="E114" s="135"/>
    </row>
    <row r="115" spans="1:5" ht="12" customHeight="1">
      <c r="A115" s="162" t="s">
        <v>13</v>
      </c>
      <c r="B115" s="153" t="s">
        <v>105</v>
      </c>
      <c r="C115" s="132">
        <f>+C83+C102</f>
        <v>2877615783</v>
      </c>
      <c r="D115" s="132">
        <f>+D83+D102</f>
        <v>6761271</v>
      </c>
      <c r="E115" s="132">
        <f>+E83+E102</f>
        <v>2884377054</v>
      </c>
    </row>
    <row r="116" spans="1:5" ht="12" customHeight="1">
      <c r="A116" s="189" t="s">
        <v>357</v>
      </c>
      <c r="B116" s="190" t="s">
        <v>341</v>
      </c>
      <c r="C116" s="191">
        <f>+C117+C118+C119</f>
        <v>0</v>
      </c>
      <c r="D116" s="191">
        <f>+D117+D118+D119</f>
        <v>0</v>
      </c>
      <c r="E116" s="191">
        <f>+E117+E118+E119</f>
        <v>0</v>
      </c>
    </row>
    <row r="117" spans="1:5" ht="12" customHeight="1">
      <c r="A117" s="192" t="s">
        <v>319</v>
      </c>
      <c r="B117" s="193" t="s">
        <v>458</v>
      </c>
      <c r="C117" s="188"/>
      <c r="D117" s="188"/>
      <c r="E117" s="188"/>
    </row>
    <row r="118" spans="1:5" ht="12" customHeight="1">
      <c r="A118" s="192" t="s">
        <v>320</v>
      </c>
      <c r="B118" s="193" t="s">
        <v>459</v>
      </c>
      <c r="C118" s="188"/>
      <c r="D118" s="188"/>
      <c r="E118" s="188"/>
    </row>
    <row r="119" spans="1:5" ht="12" customHeight="1">
      <c r="A119" s="192" t="s">
        <v>321</v>
      </c>
      <c r="B119" s="193" t="s">
        <v>460</v>
      </c>
      <c r="C119" s="188"/>
      <c r="D119" s="188"/>
      <c r="E119" s="188"/>
    </row>
    <row r="120" spans="1:5">
      <c r="A120" s="194" t="s">
        <v>358</v>
      </c>
      <c r="B120" s="193" t="s">
        <v>402</v>
      </c>
      <c r="C120" s="195"/>
      <c r="D120" s="195"/>
      <c r="E120" s="195"/>
    </row>
    <row r="121" spans="1:5" ht="12" customHeight="1">
      <c r="A121" s="194" t="s">
        <v>359</v>
      </c>
      <c r="B121" s="193" t="s">
        <v>117</v>
      </c>
      <c r="C121" s="195"/>
      <c r="D121" s="195"/>
      <c r="E121" s="195"/>
    </row>
    <row r="122" spans="1:5" ht="12" customHeight="1">
      <c r="A122" s="192" t="s">
        <v>322</v>
      </c>
      <c r="B122" s="193" t="s">
        <v>118</v>
      </c>
      <c r="C122" s="188">
        <v>35000000</v>
      </c>
      <c r="D122" s="188">
        <v>1000000</v>
      </c>
      <c r="E122" s="188">
        <f>SUM(C122:D122)</f>
        <v>36000000</v>
      </c>
    </row>
    <row r="123" spans="1:5" ht="12" customHeight="1">
      <c r="A123" s="192" t="s">
        <v>360</v>
      </c>
      <c r="B123" s="193" t="s">
        <v>361</v>
      </c>
      <c r="C123" s="188"/>
      <c r="D123" s="188"/>
      <c r="E123" s="188"/>
    </row>
    <row r="124" spans="1:5" ht="12" customHeight="1">
      <c r="A124" s="192" t="s">
        <v>324</v>
      </c>
      <c r="B124" s="193" t="s">
        <v>119</v>
      </c>
      <c r="C124" s="188"/>
      <c r="D124" s="188"/>
      <c r="E124" s="188"/>
    </row>
    <row r="125" spans="1:5" ht="12" customHeight="1">
      <c r="A125" s="196" t="s">
        <v>323</v>
      </c>
      <c r="B125" s="197" t="s">
        <v>120</v>
      </c>
      <c r="C125" s="198"/>
      <c r="D125" s="198"/>
      <c r="E125" s="198"/>
    </row>
    <row r="126" spans="1:5" ht="12" customHeight="1">
      <c r="A126" s="164" t="s">
        <v>400</v>
      </c>
      <c r="B126" s="154" t="s">
        <v>401</v>
      </c>
      <c r="C126" s="142">
        <f>SUM(C116+C120+C121+C122+C123+C124+C125)</f>
        <v>35000000</v>
      </c>
      <c r="D126" s="142">
        <f>SUM(D116+D120+D121+D122+D123+D124+D125)</f>
        <v>1000000</v>
      </c>
      <c r="E126" s="142">
        <f>SUM(E116+E120+E121+E122+E123+E124+E125)</f>
        <v>36000000</v>
      </c>
    </row>
    <row r="127" spans="1:5" ht="12" customHeight="1">
      <c r="A127" s="162" t="s">
        <v>362</v>
      </c>
      <c r="B127" s="153" t="s">
        <v>342</v>
      </c>
      <c r="C127" s="141"/>
      <c r="D127" s="141"/>
      <c r="E127" s="141"/>
    </row>
    <row r="128" spans="1:5" s="126" customFormat="1" ht="12" customHeight="1">
      <c r="A128" s="164" t="s">
        <v>363</v>
      </c>
      <c r="B128" s="154" t="s">
        <v>325</v>
      </c>
      <c r="C128" s="142"/>
      <c r="D128" s="142"/>
      <c r="E128" s="142"/>
    </row>
    <row r="129" spans="1:9" s="126" customFormat="1" ht="12" customHeight="1">
      <c r="A129" s="164" t="s">
        <v>364</v>
      </c>
      <c r="B129" s="154" t="s">
        <v>326</v>
      </c>
      <c r="C129" s="142"/>
      <c r="D129" s="142"/>
      <c r="E129" s="142"/>
    </row>
    <row r="130" spans="1:9" ht="15" customHeight="1">
      <c r="A130" s="162" t="s">
        <v>104</v>
      </c>
      <c r="B130" s="153" t="s">
        <v>391</v>
      </c>
      <c r="C130" s="141">
        <f>SUM(C126:C129)</f>
        <v>35000000</v>
      </c>
      <c r="D130" s="141">
        <f>SUM(D126:D129)</f>
        <v>1000000</v>
      </c>
      <c r="E130" s="141">
        <f>SUM(E126:E129)</f>
        <v>36000000</v>
      </c>
      <c r="F130" s="127"/>
      <c r="G130" s="128"/>
      <c r="H130" s="128"/>
      <c r="I130" s="128"/>
    </row>
    <row r="131" spans="1:9" ht="12.95" customHeight="1">
      <c r="A131" s="165" t="s">
        <v>23</v>
      </c>
      <c r="B131" s="155" t="s">
        <v>392</v>
      </c>
      <c r="C131" s="141">
        <f>+C115+C130</f>
        <v>2912615783</v>
      </c>
      <c r="D131" s="141">
        <f>+D115+D130</f>
        <v>7761271</v>
      </c>
      <c r="E131" s="141">
        <f>+E115+E130</f>
        <v>2920377054</v>
      </c>
    </row>
    <row r="132" spans="1:9" ht="11.25" customHeight="1">
      <c r="C132" s="199"/>
    </row>
    <row r="133" spans="1:9">
      <c r="A133" s="401" t="s">
        <v>129</v>
      </c>
      <c r="B133" s="401"/>
      <c r="C133" s="401"/>
    </row>
    <row r="134" spans="1:9" ht="15" customHeight="1">
      <c r="A134" s="398" t="s">
        <v>130</v>
      </c>
      <c r="B134" s="398"/>
      <c r="C134" s="1" t="s">
        <v>439</v>
      </c>
    </row>
    <row r="135" spans="1:9" ht="13.5" customHeight="1">
      <c r="A135" s="120">
        <v>1</v>
      </c>
      <c r="B135" s="125" t="s">
        <v>131</v>
      </c>
      <c r="C135" s="3">
        <f>+C59-C115</f>
        <v>-841170626</v>
      </c>
      <c r="D135" s="3">
        <f>+D59-D115</f>
        <v>1000000</v>
      </c>
      <c r="E135" s="3">
        <f>+E59-E115</f>
        <v>-840170626</v>
      </c>
    </row>
    <row r="136" spans="1:9" ht="27.75" customHeight="1">
      <c r="A136" s="120" t="s">
        <v>8</v>
      </c>
      <c r="B136" s="125" t="s">
        <v>132</v>
      </c>
      <c r="C136" s="3">
        <f>+C76-C130</f>
        <v>841170626</v>
      </c>
      <c r="D136" s="3">
        <f>+D76-D130</f>
        <v>-1000000</v>
      </c>
      <c r="E136" s="3">
        <f>+E76-E130</f>
        <v>840170626</v>
      </c>
    </row>
  </sheetData>
  <sheetProtection selectLockedCells="1" selectUnlockedCells="1"/>
  <mergeCells count="6">
    <mergeCell ref="A134:B134"/>
    <mergeCell ref="A1:C1"/>
    <mergeCell ref="A2:B2"/>
    <mergeCell ref="A79:C79"/>
    <mergeCell ref="A80:B80"/>
    <mergeCell ref="A133:C133"/>
  </mergeCells>
  <printOptions horizontalCentered="1"/>
  <pageMargins left="0.78740157480314965" right="0.55118110236220474" top="1.0236220472440944" bottom="0.86614173228346458" header="0.35433070866141736" footer="0.51181102362204722"/>
  <pageSetup paperSize="9" scale="62" firstPageNumber="0" orientation="portrait" r:id="rId1"/>
  <headerFooter alignWithMargins="0">
    <oddHeader>&amp;C&amp;"Times New Roman CE,Félkövér"&amp;12Létavértes Városi Önkormányzat
2024. ÉVI KÖLTSÉGVETÉSÉNEK ÖSSZEVONT MÉRLEGE&amp;R&amp;"Times New Roman CE,Félkövér dőlt"&amp;11
1. melléklet a /2024. () önkormányzati rendelethez</oddHeader>
  </headerFooter>
  <rowBreaks count="1" manualBreakCount="1">
    <brk id="7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E53"/>
  <sheetViews>
    <sheetView workbookViewId="0">
      <selection activeCell="J18" sqref="J17:J18"/>
    </sheetView>
  </sheetViews>
  <sheetFormatPr defaultRowHeight="14.25" customHeight="1"/>
  <cols>
    <col min="1" max="1" width="12.5" style="92" customWidth="1"/>
    <col min="2" max="2" width="58.33203125" style="93" customWidth="1"/>
    <col min="3" max="3" width="15.1640625" style="93" customWidth="1"/>
    <col min="4" max="4" width="11.6640625" style="93" bestFit="1" customWidth="1"/>
    <col min="5" max="5" width="12.83203125" style="93" customWidth="1"/>
    <col min="6" max="16384" width="9.33203125" style="93"/>
  </cols>
  <sheetData>
    <row r="1" spans="1:5" s="94" customFormat="1" ht="21" customHeight="1">
      <c r="A1" s="49"/>
      <c r="B1" s="413" t="s">
        <v>519</v>
      </c>
      <c r="C1" s="413"/>
      <c r="D1" s="413"/>
      <c r="E1" s="413"/>
    </row>
    <row r="2" spans="1:5" s="95" customFormat="1" ht="36" customHeight="1">
      <c r="A2" s="114" t="s">
        <v>213</v>
      </c>
      <c r="B2" s="116" t="s">
        <v>240</v>
      </c>
      <c r="C2" s="264"/>
      <c r="D2" s="264"/>
      <c r="E2" s="323" t="s">
        <v>239</v>
      </c>
    </row>
    <row r="3" spans="1:5" s="95" customFormat="1" ht="30" customHeight="1">
      <c r="A3" s="96" t="s">
        <v>206</v>
      </c>
      <c r="B3" s="54" t="s">
        <v>207</v>
      </c>
      <c r="C3" s="265"/>
      <c r="D3" s="265"/>
      <c r="E3" s="97" t="s">
        <v>205</v>
      </c>
    </row>
    <row r="4" spans="1:5" s="98" customFormat="1" ht="15.95" customHeight="1">
      <c r="A4" s="56"/>
      <c r="B4" s="56"/>
      <c r="E4" s="57" t="s">
        <v>439</v>
      </c>
    </row>
    <row r="5" spans="1:5" ht="35.25" customHeight="1">
      <c r="A5" s="59" t="s">
        <v>208</v>
      </c>
      <c r="B5" s="266" t="s">
        <v>209</v>
      </c>
      <c r="C5" s="279" t="s">
        <v>520</v>
      </c>
      <c r="D5" s="272" t="s">
        <v>443</v>
      </c>
      <c r="E5" s="60" t="s">
        <v>486</v>
      </c>
    </row>
    <row r="6" spans="1:5" s="99" customFormat="1" ht="12.95" customHeight="1">
      <c r="A6" s="61">
        <v>1</v>
      </c>
      <c r="B6" s="267">
        <v>2</v>
      </c>
      <c r="C6" s="280">
        <v>3</v>
      </c>
      <c r="D6" s="273">
        <v>4</v>
      </c>
      <c r="E6" s="62">
        <v>5</v>
      </c>
    </row>
    <row r="7" spans="1:5" s="99" customFormat="1" ht="15.95" customHeight="1">
      <c r="A7" s="64"/>
      <c r="B7" s="65" t="s">
        <v>135</v>
      </c>
      <c r="C7" s="311"/>
      <c r="D7" s="100"/>
      <c r="E7" s="100"/>
    </row>
    <row r="8" spans="1:5" s="101" customFormat="1" ht="12" customHeight="1">
      <c r="A8" s="61" t="s">
        <v>4</v>
      </c>
      <c r="B8" s="302" t="s">
        <v>216</v>
      </c>
      <c r="C8" s="312">
        <f>SUM(C9:C18)</f>
        <v>4560000</v>
      </c>
      <c r="D8" s="85">
        <f>SUM(D9:D18)</f>
        <v>0</v>
      </c>
      <c r="E8" s="34">
        <f>SUM(E9:E18)</f>
        <v>4560000</v>
      </c>
    </row>
    <row r="9" spans="1:5" s="101" customFormat="1" ht="12" customHeight="1">
      <c r="A9" s="102" t="s">
        <v>261</v>
      </c>
      <c r="B9" s="232" t="s">
        <v>24</v>
      </c>
      <c r="C9" s="313"/>
      <c r="D9" s="305"/>
      <c r="E9" s="103"/>
    </row>
    <row r="10" spans="1:5" s="101" customFormat="1" ht="12" customHeight="1">
      <c r="A10" s="104" t="s">
        <v>262</v>
      </c>
      <c r="B10" s="233" t="s">
        <v>25</v>
      </c>
      <c r="C10" s="29">
        <v>4130000</v>
      </c>
      <c r="D10" s="306"/>
      <c r="E10" s="29">
        <f>SUM(C10:D10)</f>
        <v>4130000</v>
      </c>
    </row>
    <row r="11" spans="1:5" s="101" customFormat="1" ht="12" customHeight="1">
      <c r="A11" s="104" t="s">
        <v>263</v>
      </c>
      <c r="B11" s="233" t="s">
        <v>26</v>
      </c>
      <c r="C11" s="29">
        <v>430000</v>
      </c>
      <c r="D11" s="306"/>
      <c r="E11" s="29">
        <f>SUM(C11:D11)</f>
        <v>430000</v>
      </c>
    </row>
    <row r="12" spans="1:5" s="101" customFormat="1" ht="12" customHeight="1">
      <c r="A12" s="104" t="s">
        <v>264</v>
      </c>
      <c r="B12" s="233" t="s">
        <v>27</v>
      </c>
      <c r="C12" s="314"/>
      <c r="D12" s="306"/>
      <c r="E12" s="29"/>
    </row>
    <row r="13" spans="1:5" s="101" customFormat="1" ht="12" customHeight="1">
      <c r="A13" s="104" t="s">
        <v>265</v>
      </c>
      <c r="B13" s="233" t="s">
        <v>28</v>
      </c>
      <c r="C13" s="314"/>
      <c r="D13" s="306"/>
      <c r="E13" s="29"/>
    </row>
    <row r="14" spans="1:5" s="101" customFormat="1" ht="12" customHeight="1">
      <c r="A14" s="104" t="s">
        <v>266</v>
      </c>
      <c r="B14" s="233" t="s">
        <v>217</v>
      </c>
      <c r="C14" s="314"/>
      <c r="D14" s="306"/>
      <c r="E14" s="29"/>
    </row>
    <row r="15" spans="1:5" s="101" customFormat="1" ht="12" customHeight="1">
      <c r="A15" s="104" t="s">
        <v>267</v>
      </c>
      <c r="B15" s="241" t="s">
        <v>218</v>
      </c>
      <c r="C15" s="314"/>
      <c r="D15" s="306"/>
      <c r="E15" s="29"/>
    </row>
    <row r="16" spans="1:5" s="101" customFormat="1" ht="12" customHeight="1">
      <c r="A16" s="104" t="s">
        <v>268</v>
      </c>
      <c r="B16" s="233" t="s">
        <v>31</v>
      </c>
      <c r="C16" s="315"/>
      <c r="D16" s="307"/>
      <c r="E16" s="36"/>
    </row>
    <row r="17" spans="1:5" s="105" customFormat="1" ht="12" customHeight="1">
      <c r="A17" s="104" t="s">
        <v>269</v>
      </c>
      <c r="B17" s="233" t="s">
        <v>32</v>
      </c>
      <c r="C17" s="314"/>
      <c r="D17" s="306"/>
      <c r="E17" s="29"/>
    </row>
    <row r="18" spans="1:5" s="105" customFormat="1" ht="12" customHeight="1">
      <c r="A18" s="104" t="s">
        <v>271</v>
      </c>
      <c r="B18" s="241" t="s">
        <v>33</v>
      </c>
      <c r="C18" s="316"/>
      <c r="D18" s="308"/>
      <c r="E18" s="32"/>
    </row>
    <row r="19" spans="1:5" s="101" customFormat="1" ht="12" customHeight="1">
      <c r="A19" s="61" t="s">
        <v>8</v>
      </c>
      <c r="B19" s="302" t="s">
        <v>219</v>
      </c>
      <c r="C19" s="312">
        <f>SUM(C20:C22)</f>
        <v>0</v>
      </c>
      <c r="D19" s="85">
        <f>SUM(D20:D22)</f>
        <v>0</v>
      </c>
      <c r="E19" s="34">
        <f>SUM(E20:E22)</f>
        <v>0</v>
      </c>
    </row>
    <row r="20" spans="1:5" s="105" customFormat="1" ht="12" customHeight="1">
      <c r="A20" s="104" t="s">
        <v>247</v>
      </c>
      <c r="B20" s="240" t="s">
        <v>9</v>
      </c>
      <c r="C20" s="314"/>
      <c r="D20" s="306"/>
      <c r="E20" s="29"/>
    </row>
    <row r="21" spans="1:5" s="105" customFormat="1" ht="12" customHeight="1">
      <c r="A21" s="104" t="s">
        <v>248</v>
      </c>
      <c r="B21" s="233" t="s">
        <v>220</v>
      </c>
      <c r="C21" s="314"/>
      <c r="D21" s="306"/>
      <c r="E21" s="29"/>
    </row>
    <row r="22" spans="1:5" s="105" customFormat="1" ht="12" customHeight="1">
      <c r="A22" s="104" t="s">
        <v>251</v>
      </c>
      <c r="B22" s="233" t="s">
        <v>221</v>
      </c>
      <c r="C22" s="314">
        <v>0</v>
      </c>
      <c r="D22" s="306"/>
      <c r="E22" s="29">
        <f>SUM(C22:D22)</f>
        <v>0</v>
      </c>
    </row>
    <row r="23" spans="1:5" s="105" customFormat="1" ht="12" customHeight="1">
      <c r="A23" s="61" t="s">
        <v>260</v>
      </c>
      <c r="B23" s="227" t="s">
        <v>142</v>
      </c>
      <c r="C23" s="317"/>
      <c r="D23" s="109"/>
      <c r="E23" s="106"/>
    </row>
    <row r="24" spans="1:5" s="105" customFormat="1" ht="12" customHeight="1">
      <c r="A24" s="61" t="s">
        <v>104</v>
      </c>
      <c r="B24" s="227" t="s">
        <v>223</v>
      </c>
      <c r="C24" s="312">
        <f>+C25+C26</f>
        <v>0</v>
      </c>
      <c r="D24" s="85">
        <f>+D25+D26</f>
        <v>0</v>
      </c>
      <c r="E24" s="34">
        <f>+E25+E26</f>
        <v>0</v>
      </c>
    </row>
    <row r="25" spans="1:5" s="105" customFormat="1" ht="12" customHeight="1">
      <c r="A25" s="107" t="s">
        <v>252</v>
      </c>
      <c r="B25" s="240" t="s">
        <v>220</v>
      </c>
      <c r="C25" s="318"/>
      <c r="D25" s="309"/>
      <c r="E25" s="27"/>
    </row>
    <row r="26" spans="1:5" s="105" customFormat="1" ht="12" customHeight="1">
      <c r="A26" s="107" t="s">
        <v>253</v>
      </c>
      <c r="B26" s="233" t="s">
        <v>224</v>
      </c>
      <c r="C26" s="315"/>
      <c r="D26" s="307"/>
      <c r="E26" s="36"/>
    </row>
    <row r="27" spans="1:5" s="105" customFormat="1" ht="12" customHeight="1">
      <c r="A27" s="61" t="s">
        <v>23</v>
      </c>
      <c r="B27" s="227" t="s">
        <v>226</v>
      </c>
      <c r="C27" s="312">
        <f>+C28+C29+C30</f>
        <v>0</v>
      </c>
      <c r="D27" s="85">
        <f>+D28+D29+D30</f>
        <v>0</v>
      </c>
      <c r="E27" s="34">
        <f>+E28+E29+E30</f>
        <v>0</v>
      </c>
    </row>
    <row r="28" spans="1:5" s="105" customFormat="1" ht="12" customHeight="1">
      <c r="A28" s="107" t="s">
        <v>273</v>
      </c>
      <c r="B28" s="240" t="s">
        <v>35</v>
      </c>
      <c r="C28" s="318"/>
      <c r="D28" s="309"/>
      <c r="E28" s="27"/>
    </row>
    <row r="29" spans="1:5" s="105" customFormat="1" ht="12" customHeight="1">
      <c r="A29" s="107" t="s">
        <v>274</v>
      </c>
      <c r="B29" s="233" t="s">
        <v>36</v>
      </c>
      <c r="C29" s="315"/>
      <c r="D29" s="307"/>
      <c r="E29" s="36"/>
    </row>
    <row r="30" spans="1:5" s="105" customFormat="1" ht="12" customHeight="1">
      <c r="A30" s="107" t="s">
        <v>275</v>
      </c>
      <c r="B30" s="303" t="s">
        <v>37</v>
      </c>
      <c r="C30" s="319"/>
      <c r="D30" s="310"/>
      <c r="E30" s="108"/>
    </row>
    <row r="31" spans="1:5" s="101" customFormat="1" ht="12" customHeight="1">
      <c r="A31" s="61" t="s">
        <v>34</v>
      </c>
      <c r="B31" s="227" t="s">
        <v>144</v>
      </c>
      <c r="C31" s="317"/>
      <c r="D31" s="109"/>
      <c r="E31" s="106"/>
    </row>
    <row r="32" spans="1:5" s="101" customFormat="1" ht="12" customHeight="1">
      <c r="A32" s="61" t="s">
        <v>115</v>
      </c>
      <c r="B32" s="227" t="s">
        <v>227</v>
      </c>
      <c r="C32" s="317"/>
      <c r="D32" s="109"/>
      <c r="E32" s="109"/>
    </row>
    <row r="33" spans="1:5" s="101" customFormat="1" ht="12" customHeight="1">
      <c r="A33" s="61" t="s">
        <v>45</v>
      </c>
      <c r="B33" s="227" t="s">
        <v>228</v>
      </c>
      <c r="C33" s="312">
        <f>+C8+C19+C23+C24+C27+C31+C32</f>
        <v>4560000</v>
      </c>
      <c r="D33" s="85">
        <f>+D8+D19+D23+D24+D27+D31+D32</f>
        <v>0</v>
      </c>
      <c r="E33" s="85">
        <f>+E8+E19+E23+E24+E27+E31+E32</f>
        <v>4560000</v>
      </c>
    </row>
    <row r="34" spans="1:5" s="101" customFormat="1" ht="12" customHeight="1">
      <c r="A34" s="110" t="s">
        <v>50</v>
      </c>
      <c r="B34" s="227" t="s">
        <v>229</v>
      </c>
      <c r="C34" s="312">
        <f>+C35+C36+C37</f>
        <v>63722637</v>
      </c>
      <c r="D34" s="85">
        <f>+D35+D36+D37</f>
        <v>-6300000</v>
      </c>
      <c r="E34" s="85">
        <f>+E35+E36+E37</f>
        <v>57422637</v>
      </c>
    </row>
    <row r="35" spans="1:5" s="101" customFormat="1" ht="12" customHeight="1">
      <c r="A35" s="107" t="s">
        <v>291</v>
      </c>
      <c r="B35" s="240" t="s">
        <v>178</v>
      </c>
      <c r="C35" s="27">
        <v>1385224</v>
      </c>
      <c r="D35" s="309"/>
      <c r="E35" s="27">
        <f>SUM(C35:D35)</f>
        <v>1385224</v>
      </c>
    </row>
    <row r="36" spans="1:5" s="101" customFormat="1" ht="12" customHeight="1">
      <c r="A36" s="107" t="s">
        <v>292</v>
      </c>
      <c r="B36" s="233" t="s">
        <v>230</v>
      </c>
      <c r="C36" s="29"/>
      <c r="D36" s="306"/>
      <c r="E36" s="29"/>
    </row>
    <row r="37" spans="1:5" s="105" customFormat="1" ht="12" customHeight="1">
      <c r="A37" s="104" t="s">
        <v>384</v>
      </c>
      <c r="B37" s="303" t="s">
        <v>231</v>
      </c>
      <c r="C37" s="36">
        <v>62337413</v>
      </c>
      <c r="D37" s="307">
        <v>-6300000</v>
      </c>
      <c r="E37" s="36">
        <f>SUM(C37:D37)</f>
        <v>56037413</v>
      </c>
    </row>
    <row r="38" spans="1:5" s="105" customFormat="1" ht="15" customHeight="1">
      <c r="A38" s="110" t="s">
        <v>127</v>
      </c>
      <c r="B38" s="304" t="s">
        <v>232</v>
      </c>
      <c r="C38" s="320">
        <f>+C33+C34</f>
        <v>68282637</v>
      </c>
      <c r="D38" s="85">
        <f>+D33+D34</f>
        <v>-6300000</v>
      </c>
      <c r="E38" s="85">
        <f>+E33+E34</f>
        <v>61982637</v>
      </c>
    </row>
    <row r="39" spans="1:5" s="105" customFormat="1" ht="15" customHeight="1">
      <c r="A39" s="77"/>
      <c r="B39" s="78"/>
      <c r="C39" s="79"/>
      <c r="D39" s="79"/>
      <c r="E39" s="79"/>
    </row>
    <row r="40" spans="1:5" ht="12.75" customHeight="1">
      <c r="A40" s="111"/>
      <c r="B40" s="81"/>
      <c r="C40" s="82"/>
      <c r="D40" s="82"/>
      <c r="E40" s="82"/>
    </row>
    <row r="41" spans="1:5" s="99" customFormat="1" ht="16.5" customHeight="1">
      <c r="A41" s="83"/>
      <c r="B41" s="84" t="s">
        <v>136</v>
      </c>
      <c r="C41" s="296"/>
      <c r="D41" s="85"/>
      <c r="E41" s="85"/>
    </row>
    <row r="42" spans="1:5" s="112" customFormat="1" ht="12" customHeight="1">
      <c r="A42" s="61" t="s">
        <v>4</v>
      </c>
      <c r="B42" s="227" t="s">
        <v>233</v>
      </c>
      <c r="C42" s="312">
        <f>SUM(C43:C47)</f>
        <v>67882637</v>
      </c>
      <c r="D42" s="85">
        <f>SUM(D43:D47)</f>
        <v>-6300000</v>
      </c>
      <c r="E42" s="34">
        <f>SUM(E43:E47)</f>
        <v>61582637</v>
      </c>
    </row>
    <row r="43" spans="1:5" ht="12" customHeight="1">
      <c r="A43" s="104" t="s">
        <v>293</v>
      </c>
      <c r="B43" s="240" t="s">
        <v>80</v>
      </c>
      <c r="C43" s="27">
        <v>34025578</v>
      </c>
      <c r="D43" s="309"/>
      <c r="E43" s="27">
        <f>SUM(C43:D43)</f>
        <v>34025578</v>
      </c>
    </row>
    <row r="44" spans="1:5" ht="12" customHeight="1">
      <c r="A44" s="104" t="s">
        <v>294</v>
      </c>
      <c r="B44" s="233" t="s">
        <v>81</v>
      </c>
      <c r="C44" s="29">
        <v>6368439</v>
      </c>
      <c r="D44" s="306"/>
      <c r="E44" s="29">
        <f>SUM(C44:D44)</f>
        <v>6368439</v>
      </c>
    </row>
    <row r="45" spans="1:5" ht="12" customHeight="1">
      <c r="A45" s="104" t="s">
        <v>295</v>
      </c>
      <c r="B45" s="233" t="s">
        <v>82</v>
      </c>
      <c r="C45" s="29">
        <v>27488620</v>
      </c>
      <c r="D45" s="306">
        <v>-6300000</v>
      </c>
      <c r="E45" s="29">
        <f>SUM(C45:D45)</f>
        <v>21188620</v>
      </c>
    </row>
    <row r="46" spans="1:5" ht="12" customHeight="1">
      <c r="A46" s="104" t="s">
        <v>296</v>
      </c>
      <c r="B46" s="233" t="s">
        <v>83</v>
      </c>
      <c r="C46" s="208"/>
      <c r="D46" s="306"/>
      <c r="E46" s="29"/>
    </row>
    <row r="47" spans="1:5" ht="12" customHeight="1">
      <c r="A47" s="104" t="s">
        <v>297</v>
      </c>
      <c r="B47" s="233" t="s">
        <v>84</v>
      </c>
      <c r="C47" s="208"/>
      <c r="D47" s="306"/>
      <c r="E47" s="29"/>
    </row>
    <row r="48" spans="1:5" ht="12" customHeight="1">
      <c r="A48" s="61" t="s">
        <v>8</v>
      </c>
      <c r="B48" s="227" t="s">
        <v>234</v>
      </c>
      <c r="C48" s="210">
        <f>SUM(C49:C51)</f>
        <v>400000</v>
      </c>
      <c r="D48" s="85">
        <f>SUM(D49:D51)</f>
        <v>0</v>
      </c>
      <c r="E48" s="34">
        <f>SUM(E49:E51)</f>
        <v>400000</v>
      </c>
    </row>
    <row r="49" spans="1:5" s="112" customFormat="1" ht="12" customHeight="1">
      <c r="A49" s="104" t="s">
        <v>308</v>
      </c>
      <c r="B49" s="240" t="s">
        <v>95</v>
      </c>
      <c r="C49" s="27">
        <v>400000</v>
      </c>
      <c r="D49" s="309"/>
      <c r="E49" s="27">
        <f>SUM(C49:D49)</f>
        <v>400000</v>
      </c>
    </row>
    <row r="50" spans="1:5" ht="12" customHeight="1">
      <c r="A50" s="104" t="s">
        <v>309</v>
      </c>
      <c r="B50" s="233" t="s">
        <v>96</v>
      </c>
      <c r="C50" s="314"/>
      <c r="D50" s="306"/>
      <c r="E50" s="29">
        <f>SUM(C50:D50)</f>
        <v>0</v>
      </c>
    </row>
    <row r="51" spans="1:5" ht="12" customHeight="1">
      <c r="A51" s="104" t="s">
        <v>310</v>
      </c>
      <c r="B51" s="233" t="s">
        <v>235</v>
      </c>
      <c r="C51" s="314"/>
      <c r="D51" s="306"/>
      <c r="E51" s="29"/>
    </row>
    <row r="52" spans="1:5" ht="15" customHeight="1">
      <c r="A52" s="61" t="s">
        <v>13</v>
      </c>
      <c r="B52" s="321" t="s">
        <v>237</v>
      </c>
      <c r="C52" s="320">
        <f>+C42+C48</f>
        <v>68282637</v>
      </c>
      <c r="D52" s="85">
        <f>+D42+D48</f>
        <v>-6300000</v>
      </c>
      <c r="E52" s="34">
        <f>+E42+E48</f>
        <v>61982637</v>
      </c>
    </row>
    <row r="53" spans="1:5" ht="12.75" customHeight="1">
      <c r="C53" s="113"/>
    </row>
  </sheetData>
  <sheetProtection selectLockedCells="1" selectUnlockedCells="1"/>
  <mergeCells count="1">
    <mergeCell ref="B1:E1"/>
  </mergeCells>
  <pageMargins left="0.74803149606299213" right="0.74803149606299213" top="0.98425196850393704" bottom="0.98425196850393704" header="0.51181102362204722" footer="0.51181102362204722"/>
  <pageSetup paperSize="9" scale="86" firstPageNumber="0" orientation="portrait" horizontalDpi="300" verticalDpi="300" r:id="rId1"/>
  <headerFooter alignWithMargins="0">
    <oddHeader>&amp;C&amp;"Times New Roman CE,Félkövér"&amp;12Létavértes Városi Önkormányzat 2024 évi költségvetés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E56"/>
  <sheetViews>
    <sheetView workbookViewId="0">
      <selection activeCell="J25" sqref="J25"/>
    </sheetView>
  </sheetViews>
  <sheetFormatPr defaultRowHeight="14.25" customHeight="1"/>
  <cols>
    <col min="1" max="1" width="11.33203125" style="92" customWidth="1"/>
    <col min="2" max="2" width="53.83203125" style="93" customWidth="1"/>
    <col min="3" max="3" width="13.33203125" style="93" customWidth="1"/>
    <col min="4" max="4" width="11.6640625" style="93" bestFit="1" customWidth="1"/>
    <col min="5" max="5" width="14" style="93" customWidth="1"/>
    <col min="6" max="16384" width="9.33203125" style="93"/>
  </cols>
  <sheetData>
    <row r="1" spans="1:5" s="94" customFormat="1" ht="21" customHeight="1">
      <c r="A1" s="49"/>
      <c r="B1" s="413" t="s">
        <v>518</v>
      </c>
      <c r="C1" s="413"/>
      <c r="D1" s="413"/>
      <c r="E1" s="413"/>
    </row>
    <row r="2" spans="1:5" s="95" customFormat="1" ht="35.25" customHeight="1">
      <c r="A2" s="114" t="s">
        <v>213</v>
      </c>
      <c r="B2" s="116" t="s">
        <v>416</v>
      </c>
      <c r="C2" s="264"/>
      <c r="D2" s="264"/>
      <c r="E2" s="323" t="s">
        <v>417</v>
      </c>
    </row>
    <row r="3" spans="1:5" s="95" customFormat="1" ht="24" customHeight="1">
      <c r="A3" s="96" t="s">
        <v>206</v>
      </c>
      <c r="B3" s="54" t="s">
        <v>207</v>
      </c>
      <c r="C3" s="265"/>
      <c r="D3" s="265"/>
      <c r="E3" s="97" t="s">
        <v>205</v>
      </c>
    </row>
    <row r="4" spans="1:5" s="98" customFormat="1" ht="15.95" customHeight="1">
      <c r="A4" s="56"/>
      <c r="B4" s="56"/>
      <c r="E4" s="57" t="s">
        <v>487</v>
      </c>
    </row>
    <row r="5" spans="1:5" ht="36" customHeight="1">
      <c r="A5" s="59" t="s">
        <v>208</v>
      </c>
      <c r="B5" s="266" t="s">
        <v>209</v>
      </c>
      <c r="C5" s="279" t="s">
        <v>520</v>
      </c>
      <c r="D5" s="272" t="s">
        <v>443</v>
      </c>
      <c r="E5" s="60" t="s">
        <v>486</v>
      </c>
    </row>
    <row r="6" spans="1:5" s="99" customFormat="1" ht="12.95" customHeight="1">
      <c r="A6" s="61">
        <v>1</v>
      </c>
      <c r="B6" s="267">
        <v>2</v>
      </c>
      <c r="C6" s="280">
        <v>3</v>
      </c>
      <c r="D6" s="273">
        <v>4</v>
      </c>
      <c r="E6" s="62">
        <v>5</v>
      </c>
    </row>
    <row r="7" spans="1:5" s="99" customFormat="1" ht="15.95" customHeight="1">
      <c r="A7" s="64"/>
      <c r="B7" s="65" t="s">
        <v>135</v>
      </c>
      <c r="C7" s="311"/>
      <c r="D7" s="100"/>
      <c r="E7" s="100"/>
    </row>
    <row r="8" spans="1:5" s="101" customFormat="1" ht="12" customHeight="1">
      <c r="A8" s="61" t="s">
        <v>4</v>
      </c>
      <c r="B8" s="302" t="s">
        <v>216</v>
      </c>
      <c r="C8" s="312">
        <f>SUM(C9:C18)</f>
        <v>0</v>
      </c>
      <c r="D8" s="85">
        <f>SUM(D9:D18)</f>
        <v>0</v>
      </c>
      <c r="E8" s="34">
        <f>SUM(E9:E18)</f>
        <v>0</v>
      </c>
    </row>
    <row r="9" spans="1:5" s="101" customFormat="1" ht="12" customHeight="1">
      <c r="A9" s="102" t="s">
        <v>261</v>
      </c>
      <c r="B9" s="232" t="s">
        <v>24</v>
      </c>
      <c r="C9" s="313"/>
      <c r="D9" s="305"/>
      <c r="E9" s="103"/>
    </row>
    <row r="10" spans="1:5" s="101" customFormat="1" ht="12" customHeight="1">
      <c r="A10" s="104" t="s">
        <v>262</v>
      </c>
      <c r="B10" s="233" t="s">
        <v>25</v>
      </c>
      <c r="C10" s="314"/>
      <c r="D10" s="306"/>
      <c r="E10" s="29"/>
    </row>
    <row r="11" spans="1:5" s="101" customFormat="1" ht="12" customHeight="1">
      <c r="A11" s="104" t="s">
        <v>263</v>
      </c>
      <c r="B11" s="233" t="s">
        <v>26</v>
      </c>
      <c r="C11" s="314"/>
      <c r="D11" s="306"/>
      <c r="E11" s="29"/>
    </row>
    <row r="12" spans="1:5" s="101" customFormat="1" ht="12" customHeight="1">
      <c r="A12" s="104" t="s">
        <v>264</v>
      </c>
      <c r="B12" s="233" t="s">
        <v>27</v>
      </c>
      <c r="C12" s="314"/>
      <c r="D12" s="306"/>
      <c r="E12" s="29"/>
    </row>
    <row r="13" spans="1:5" s="101" customFormat="1" ht="12" customHeight="1">
      <c r="A13" s="104" t="s">
        <v>265</v>
      </c>
      <c r="B13" s="233" t="s">
        <v>28</v>
      </c>
      <c r="C13" s="314"/>
      <c r="D13" s="306"/>
      <c r="E13" s="29"/>
    </row>
    <row r="14" spans="1:5" s="101" customFormat="1" ht="12" customHeight="1">
      <c r="A14" s="104" t="s">
        <v>266</v>
      </c>
      <c r="B14" s="233" t="s">
        <v>217</v>
      </c>
      <c r="C14" s="314"/>
      <c r="D14" s="306"/>
      <c r="E14" s="29"/>
    </row>
    <row r="15" spans="1:5" s="101" customFormat="1" ht="12" customHeight="1">
      <c r="A15" s="104" t="s">
        <v>267</v>
      </c>
      <c r="B15" s="241" t="s">
        <v>218</v>
      </c>
      <c r="C15" s="314"/>
      <c r="D15" s="306"/>
      <c r="E15" s="29"/>
    </row>
    <row r="16" spans="1:5" s="101" customFormat="1" ht="12" customHeight="1">
      <c r="A16" s="104" t="s">
        <v>268</v>
      </c>
      <c r="B16" s="233" t="s">
        <v>31</v>
      </c>
      <c r="C16" s="315"/>
      <c r="D16" s="307"/>
      <c r="E16" s="36"/>
    </row>
    <row r="17" spans="1:5" s="105" customFormat="1" ht="12" customHeight="1">
      <c r="A17" s="104" t="s">
        <v>269</v>
      </c>
      <c r="B17" s="233" t="s">
        <v>32</v>
      </c>
      <c r="C17" s="314"/>
      <c r="D17" s="306"/>
      <c r="E17" s="29"/>
    </row>
    <row r="18" spans="1:5" s="105" customFormat="1" ht="12" customHeight="1">
      <c r="A18" s="104" t="s">
        <v>271</v>
      </c>
      <c r="B18" s="241" t="s">
        <v>33</v>
      </c>
      <c r="C18" s="316"/>
      <c r="D18" s="308"/>
      <c r="E18" s="32"/>
    </row>
    <row r="19" spans="1:5" s="101" customFormat="1" ht="12" customHeight="1">
      <c r="A19" s="61" t="s">
        <v>8</v>
      </c>
      <c r="B19" s="302" t="s">
        <v>219</v>
      </c>
      <c r="C19" s="312">
        <f>SUM(C20:C22)</f>
        <v>0</v>
      </c>
      <c r="D19" s="85">
        <f>SUM(D20:D22)</f>
        <v>0</v>
      </c>
      <c r="E19" s="34">
        <f>SUM(E20:E22)</f>
        <v>0</v>
      </c>
    </row>
    <row r="20" spans="1:5" s="105" customFormat="1" ht="12" customHeight="1">
      <c r="A20" s="104" t="s">
        <v>247</v>
      </c>
      <c r="B20" s="240" t="s">
        <v>9</v>
      </c>
      <c r="C20" s="314"/>
      <c r="D20" s="306"/>
      <c r="E20" s="29"/>
    </row>
    <row r="21" spans="1:5" s="105" customFormat="1" ht="12" customHeight="1">
      <c r="A21" s="104" t="s">
        <v>248</v>
      </c>
      <c r="B21" s="233" t="s">
        <v>220</v>
      </c>
      <c r="C21" s="314"/>
      <c r="D21" s="306"/>
      <c r="E21" s="29"/>
    </row>
    <row r="22" spans="1:5" s="105" customFormat="1" ht="12" customHeight="1">
      <c r="A22" s="104" t="s">
        <v>251</v>
      </c>
      <c r="B22" s="233" t="s">
        <v>221</v>
      </c>
      <c r="C22" s="314"/>
      <c r="D22" s="306"/>
      <c r="E22" s="29"/>
    </row>
    <row r="23" spans="1:5" s="105" customFormat="1" ht="12" customHeight="1">
      <c r="A23" s="104"/>
      <c r="B23" s="233" t="s">
        <v>222</v>
      </c>
      <c r="C23" s="314"/>
      <c r="D23" s="306"/>
      <c r="E23" s="29"/>
    </row>
    <row r="24" spans="1:5" s="105" customFormat="1" ht="12" customHeight="1">
      <c r="A24" s="61" t="s">
        <v>260</v>
      </c>
      <c r="B24" s="227" t="s">
        <v>142</v>
      </c>
      <c r="C24" s="317"/>
      <c r="D24" s="109"/>
      <c r="E24" s="106"/>
    </row>
    <row r="25" spans="1:5" s="105" customFormat="1" ht="12" customHeight="1">
      <c r="A25" s="61" t="s">
        <v>104</v>
      </c>
      <c r="B25" s="227" t="s">
        <v>223</v>
      </c>
      <c r="C25" s="312">
        <f>+C26+C27</f>
        <v>0</v>
      </c>
      <c r="D25" s="85">
        <f>+D26+D27</f>
        <v>0</v>
      </c>
      <c r="E25" s="34">
        <f>+E26+E27</f>
        <v>0</v>
      </c>
    </row>
    <row r="26" spans="1:5" s="105" customFormat="1" ht="12" customHeight="1">
      <c r="A26" s="107" t="s">
        <v>252</v>
      </c>
      <c r="B26" s="240" t="s">
        <v>220</v>
      </c>
      <c r="C26" s="318"/>
      <c r="D26" s="309"/>
      <c r="E26" s="27"/>
    </row>
    <row r="27" spans="1:5" s="105" customFormat="1" ht="12" customHeight="1">
      <c r="A27" s="107" t="s">
        <v>253</v>
      </c>
      <c r="B27" s="233" t="s">
        <v>224</v>
      </c>
      <c r="C27" s="315"/>
      <c r="D27" s="307"/>
      <c r="E27" s="36"/>
    </row>
    <row r="28" spans="1:5" s="105" customFormat="1" ht="12" customHeight="1">
      <c r="A28" s="104"/>
      <c r="B28" s="303" t="s">
        <v>225</v>
      </c>
      <c r="C28" s="319"/>
      <c r="D28" s="310"/>
      <c r="E28" s="108"/>
    </row>
    <row r="29" spans="1:5" s="105" customFormat="1" ht="12" customHeight="1">
      <c r="A29" s="61" t="s">
        <v>23</v>
      </c>
      <c r="B29" s="227" t="s">
        <v>226</v>
      </c>
      <c r="C29" s="312">
        <f>+C30+C31+C32</f>
        <v>0</v>
      </c>
      <c r="D29" s="85">
        <f>+D30+D31+D32</f>
        <v>0</v>
      </c>
      <c r="E29" s="34">
        <f>+E30+E31+E32</f>
        <v>0</v>
      </c>
    </row>
    <row r="30" spans="1:5" s="105" customFormat="1" ht="12" customHeight="1">
      <c r="A30" s="107" t="s">
        <v>273</v>
      </c>
      <c r="B30" s="240" t="s">
        <v>35</v>
      </c>
      <c r="C30" s="318"/>
      <c r="D30" s="309"/>
      <c r="E30" s="27"/>
    </row>
    <row r="31" spans="1:5" s="105" customFormat="1" ht="12" customHeight="1">
      <c r="A31" s="107" t="s">
        <v>274</v>
      </c>
      <c r="B31" s="233" t="s">
        <v>36</v>
      </c>
      <c r="C31" s="315"/>
      <c r="D31" s="307"/>
      <c r="E31" s="36"/>
    </row>
    <row r="32" spans="1:5" s="105" customFormat="1" ht="12" customHeight="1">
      <c r="A32" s="107" t="s">
        <v>275</v>
      </c>
      <c r="B32" s="303" t="s">
        <v>37</v>
      </c>
      <c r="C32" s="319"/>
      <c r="D32" s="310"/>
      <c r="E32" s="108"/>
    </row>
    <row r="33" spans="1:5" s="101" customFormat="1" ht="12" customHeight="1">
      <c r="A33" s="61" t="s">
        <v>34</v>
      </c>
      <c r="B33" s="227" t="s">
        <v>144</v>
      </c>
      <c r="C33" s="317"/>
      <c r="D33" s="109"/>
      <c r="E33" s="106"/>
    </row>
    <row r="34" spans="1:5" s="101" customFormat="1" ht="12" customHeight="1">
      <c r="A34" s="61" t="s">
        <v>115</v>
      </c>
      <c r="B34" s="227" t="s">
        <v>227</v>
      </c>
      <c r="C34" s="317"/>
      <c r="D34" s="109"/>
      <c r="E34" s="109"/>
    </row>
    <row r="35" spans="1:5" s="101" customFormat="1" ht="12" customHeight="1">
      <c r="A35" s="61" t="s">
        <v>45</v>
      </c>
      <c r="B35" s="227" t="s">
        <v>228</v>
      </c>
      <c r="C35" s="312">
        <f>+C8+C19+C24+C25+C29+C33+C34</f>
        <v>0</v>
      </c>
      <c r="D35" s="85">
        <f>+D8+D19+D24+D25+D29+D33+D34</f>
        <v>0</v>
      </c>
      <c r="E35" s="85">
        <f>+E8+E19+E24+E25+E29+E33+E34</f>
        <v>0</v>
      </c>
    </row>
    <row r="36" spans="1:5" s="101" customFormat="1" ht="12" customHeight="1">
      <c r="A36" s="110" t="s">
        <v>50</v>
      </c>
      <c r="B36" s="227" t="s">
        <v>229</v>
      </c>
      <c r="C36" s="312">
        <f>+C37+C38+C39</f>
        <v>37627318</v>
      </c>
      <c r="D36" s="85">
        <f>+D37+D38+D39</f>
        <v>0</v>
      </c>
      <c r="E36" s="85">
        <f>+E37+E38+E39</f>
        <v>37627318</v>
      </c>
    </row>
    <row r="37" spans="1:5" s="101" customFormat="1" ht="12" customHeight="1">
      <c r="A37" s="107" t="s">
        <v>291</v>
      </c>
      <c r="B37" s="240" t="s">
        <v>178</v>
      </c>
      <c r="C37" s="27">
        <v>1137657</v>
      </c>
      <c r="D37" s="309"/>
      <c r="E37" s="27">
        <f>SUM(C37:D37)</f>
        <v>1137657</v>
      </c>
    </row>
    <row r="38" spans="1:5" s="101" customFormat="1" ht="12" customHeight="1">
      <c r="A38" s="107" t="s">
        <v>292</v>
      </c>
      <c r="B38" s="233" t="s">
        <v>230</v>
      </c>
      <c r="C38" s="36"/>
      <c r="D38" s="307"/>
      <c r="E38" s="36"/>
    </row>
    <row r="39" spans="1:5" s="105" customFormat="1" ht="12" customHeight="1">
      <c r="A39" s="104" t="s">
        <v>384</v>
      </c>
      <c r="B39" s="303" t="s">
        <v>231</v>
      </c>
      <c r="C39" s="108">
        <v>36489661</v>
      </c>
      <c r="D39" s="310"/>
      <c r="E39" s="108">
        <f>SUM(C39:D39)</f>
        <v>36489661</v>
      </c>
    </row>
    <row r="40" spans="1:5" s="105" customFormat="1" ht="15" customHeight="1">
      <c r="A40" s="110" t="s">
        <v>127</v>
      </c>
      <c r="B40" s="304" t="s">
        <v>232</v>
      </c>
      <c r="C40" s="320">
        <f>+C35+C36</f>
        <v>37627318</v>
      </c>
      <c r="D40" s="85">
        <f>+D35+D36</f>
        <v>0</v>
      </c>
      <c r="E40" s="85">
        <f>+E35+E36</f>
        <v>37627318</v>
      </c>
    </row>
    <row r="41" spans="1:5" s="105" customFormat="1" ht="15" customHeight="1">
      <c r="A41" s="77"/>
      <c r="B41" s="78"/>
      <c r="C41" s="79"/>
      <c r="D41" s="79"/>
      <c r="E41" s="79"/>
    </row>
    <row r="42" spans="1:5" ht="12.75" customHeight="1">
      <c r="A42" s="111"/>
      <c r="B42" s="81"/>
      <c r="C42" s="82"/>
      <c r="D42" s="82"/>
      <c r="E42" s="82"/>
    </row>
    <row r="43" spans="1:5" s="99" customFormat="1" ht="16.5" customHeight="1">
      <c r="A43" s="83"/>
      <c r="B43" s="84" t="s">
        <v>136</v>
      </c>
      <c r="C43" s="296"/>
      <c r="D43" s="85"/>
      <c r="E43" s="85"/>
    </row>
    <row r="44" spans="1:5" s="112" customFormat="1" ht="12" customHeight="1">
      <c r="A44" s="61" t="s">
        <v>4</v>
      </c>
      <c r="B44" s="227" t="s">
        <v>233</v>
      </c>
      <c r="C44" s="312">
        <f>SUM(C45:C49)</f>
        <v>37477318</v>
      </c>
      <c r="D44" s="85">
        <f>SUM(D45:D49)</f>
        <v>0</v>
      </c>
      <c r="E44" s="34">
        <f>SUM(E45:E49)</f>
        <v>37477318</v>
      </c>
    </row>
    <row r="45" spans="1:5" ht="12" customHeight="1">
      <c r="A45" s="104" t="s">
        <v>293</v>
      </c>
      <c r="B45" s="240" t="s">
        <v>80</v>
      </c>
      <c r="C45" s="27">
        <v>30771264</v>
      </c>
      <c r="D45" s="309"/>
      <c r="E45" s="27">
        <f>SUM(C45:D45)</f>
        <v>30771264</v>
      </c>
    </row>
    <row r="46" spans="1:5" ht="12" customHeight="1">
      <c r="A46" s="104" t="s">
        <v>294</v>
      </c>
      <c r="B46" s="233" t="s">
        <v>81</v>
      </c>
      <c r="C46" s="29">
        <v>4346054</v>
      </c>
      <c r="D46" s="306"/>
      <c r="E46" s="29">
        <f>SUM(C46:D46)</f>
        <v>4346054</v>
      </c>
    </row>
    <row r="47" spans="1:5" ht="12" customHeight="1">
      <c r="A47" s="104" t="s">
        <v>295</v>
      </c>
      <c r="B47" s="233" t="s">
        <v>82</v>
      </c>
      <c r="C47" s="29">
        <v>2360000</v>
      </c>
      <c r="D47" s="306"/>
      <c r="E47" s="29">
        <f>SUM(C47:D47)</f>
        <v>2360000</v>
      </c>
    </row>
    <row r="48" spans="1:5" ht="12" customHeight="1">
      <c r="A48" s="104" t="s">
        <v>296</v>
      </c>
      <c r="B48" s="233" t="s">
        <v>83</v>
      </c>
      <c r="C48" s="208"/>
      <c r="D48" s="306"/>
      <c r="E48" s="29"/>
    </row>
    <row r="49" spans="1:5" ht="12" customHeight="1">
      <c r="A49" s="104" t="s">
        <v>297</v>
      </c>
      <c r="B49" s="233" t="s">
        <v>84</v>
      </c>
      <c r="C49" s="208"/>
      <c r="D49" s="306"/>
      <c r="E49" s="29"/>
    </row>
    <row r="50" spans="1:5" ht="12" customHeight="1">
      <c r="A50" s="61" t="s">
        <v>8</v>
      </c>
      <c r="B50" s="227" t="s">
        <v>234</v>
      </c>
      <c r="C50" s="210">
        <f>SUM(C51:C53)</f>
        <v>150000</v>
      </c>
      <c r="D50" s="85">
        <f>SUM(D51:D53)</f>
        <v>0</v>
      </c>
      <c r="E50" s="34">
        <f>SUM(E51:E53)</f>
        <v>150000</v>
      </c>
    </row>
    <row r="51" spans="1:5" s="112" customFormat="1" ht="12" customHeight="1">
      <c r="A51" s="104" t="s">
        <v>308</v>
      </c>
      <c r="B51" s="240" t="s">
        <v>95</v>
      </c>
      <c r="C51" s="207">
        <v>150000</v>
      </c>
      <c r="D51" s="309"/>
      <c r="E51" s="27">
        <f>SUM(C51:D51)</f>
        <v>150000</v>
      </c>
    </row>
    <row r="52" spans="1:5" ht="12" customHeight="1">
      <c r="A52" s="104" t="s">
        <v>309</v>
      </c>
      <c r="B52" s="233" t="s">
        <v>96</v>
      </c>
      <c r="C52" s="314"/>
      <c r="D52" s="306"/>
      <c r="E52" s="29"/>
    </row>
    <row r="53" spans="1:5" ht="12" customHeight="1">
      <c r="A53" s="104" t="s">
        <v>310</v>
      </c>
      <c r="B53" s="233" t="s">
        <v>235</v>
      </c>
      <c r="C53" s="314"/>
      <c r="D53" s="306"/>
      <c r="E53" s="29"/>
    </row>
    <row r="54" spans="1:5" ht="12" customHeight="1">
      <c r="A54" s="104"/>
      <c r="B54" s="233" t="s">
        <v>236</v>
      </c>
      <c r="C54" s="314"/>
      <c r="D54" s="306"/>
      <c r="E54" s="29"/>
    </row>
    <row r="55" spans="1:5" ht="15" customHeight="1">
      <c r="A55" s="61" t="s">
        <v>13</v>
      </c>
      <c r="B55" s="321" t="s">
        <v>237</v>
      </c>
      <c r="C55" s="320">
        <f>+C44+C50</f>
        <v>37627318</v>
      </c>
      <c r="D55" s="85">
        <f>+D44+D50</f>
        <v>0</v>
      </c>
      <c r="E55" s="34">
        <f>+E44+E50</f>
        <v>37627318</v>
      </c>
    </row>
    <row r="56" spans="1:5" ht="12.75" customHeight="1">
      <c r="C56" s="113"/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&amp;C&amp;"Times New Roman CE,Félkövér"&amp;12Létavértes Városi Önkormányzat 2024. évi költségveté&amp;10s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I30"/>
  <sheetViews>
    <sheetView workbookViewId="0">
      <selection activeCell="H26" sqref="H26"/>
    </sheetView>
  </sheetViews>
  <sheetFormatPr defaultRowHeight="12.75"/>
  <cols>
    <col min="1" max="1" width="41.5" style="20" customWidth="1"/>
    <col min="2" max="4" width="16.33203125" style="19" customWidth="1"/>
    <col min="5" max="5" width="38.6640625" style="19" customWidth="1"/>
    <col min="6" max="8" width="16.33203125" style="19" customWidth="1"/>
    <col min="9" max="9" width="4.83203125" style="19" customWidth="1"/>
    <col min="10" max="16384" width="9.33203125" style="19"/>
  </cols>
  <sheetData>
    <row r="1" spans="1:9" ht="39.75" customHeight="1">
      <c r="A1" s="402" t="s">
        <v>134</v>
      </c>
      <c r="B1" s="402"/>
      <c r="C1" s="402"/>
      <c r="D1" s="402"/>
      <c r="E1" s="402"/>
      <c r="F1" s="402"/>
      <c r="G1" s="247"/>
      <c r="H1" s="247"/>
      <c r="I1" s="403" t="s">
        <v>524</v>
      </c>
    </row>
    <row r="2" spans="1:9" ht="13.5">
      <c r="G2" s="21"/>
      <c r="H2" s="21" t="s">
        <v>525</v>
      </c>
      <c r="I2" s="403"/>
    </row>
    <row r="3" spans="1:9" ht="18" customHeight="1">
      <c r="A3" s="404" t="s">
        <v>135</v>
      </c>
      <c r="B3" s="405"/>
      <c r="C3" s="405"/>
      <c r="D3" s="405"/>
      <c r="E3" s="406" t="s">
        <v>136</v>
      </c>
      <c r="F3" s="407"/>
      <c r="G3" s="407"/>
      <c r="H3" s="408"/>
      <c r="I3" s="403"/>
    </row>
    <row r="4" spans="1:9" s="23" customFormat="1" ht="35.25" customHeight="1">
      <c r="A4" s="200" t="s">
        <v>137</v>
      </c>
      <c r="B4" s="360" t="s">
        <v>488</v>
      </c>
      <c r="C4" s="117" t="s">
        <v>443</v>
      </c>
      <c r="D4" s="360" t="s">
        <v>486</v>
      </c>
      <c r="E4" s="248" t="s">
        <v>137</v>
      </c>
      <c r="F4" s="360" t="s">
        <v>488</v>
      </c>
      <c r="G4" s="117" t="s">
        <v>443</v>
      </c>
      <c r="H4" s="360" t="s">
        <v>486</v>
      </c>
      <c r="I4" s="403"/>
    </row>
    <row r="5" spans="1:9" s="25" customFormat="1" ht="12" customHeight="1">
      <c r="A5" s="115">
        <v>2</v>
      </c>
      <c r="B5" s="24" t="s">
        <v>13</v>
      </c>
      <c r="C5" s="24" t="s">
        <v>104</v>
      </c>
      <c r="D5" s="24" t="s">
        <v>23</v>
      </c>
      <c r="E5" s="115" t="s">
        <v>104</v>
      </c>
      <c r="F5" s="24" t="s">
        <v>23</v>
      </c>
      <c r="G5" s="24" t="s">
        <v>34</v>
      </c>
      <c r="H5" s="24" t="s">
        <v>115</v>
      </c>
      <c r="I5" s="403"/>
    </row>
    <row r="6" spans="1:9" ht="12.95" customHeight="1">
      <c r="A6" s="201" t="s">
        <v>138</v>
      </c>
      <c r="B6" s="207">
        <v>1102516340</v>
      </c>
      <c r="C6" s="207">
        <v>7586047</v>
      </c>
      <c r="D6" s="207">
        <f>SUM(B6:C6)</f>
        <v>1110102387</v>
      </c>
      <c r="E6" s="201" t="s">
        <v>139</v>
      </c>
      <c r="F6" s="207">
        <v>1076360384</v>
      </c>
      <c r="G6" s="207">
        <v>-5501069</v>
      </c>
      <c r="H6" s="207">
        <f t="shared" ref="H6:H11" si="0">SUM(F6:G6)</f>
        <v>1070859315</v>
      </c>
      <c r="I6" s="403"/>
    </row>
    <row r="7" spans="1:9" ht="12.95" customHeight="1">
      <c r="A7" s="202" t="s">
        <v>140</v>
      </c>
      <c r="B7" s="208">
        <v>161491938</v>
      </c>
      <c r="C7" s="208">
        <v>-824776</v>
      </c>
      <c r="D7" s="208">
        <f>SUM(B7:C7)</f>
        <v>160667162</v>
      </c>
      <c r="E7" s="202" t="s">
        <v>81</v>
      </c>
      <c r="F7" s="208">
        <v>154530550</v>
      </c>
      <c r="G7" s="208">
        <v>951</v>
      </c>
      <c r="H7" s="208">
        <f t="shared" si="0"/>
        <v>154531501</v>
      </c>
      <c r="I7" s="403"/>
    </row>
    <row r="8" spans="1:9" ht="12.95" customHeight="1">
      <c r="A8" s="202" t="s">
        <v>142</v>
      </c>
      <c r="B8" s="208">
        <v>169800000</v>
      </c>
      <c r="C8" s="208"/>
      <c r="D8" s="208">
        <f>SUM(B8:C8)</f>
        <v>169800000</v>
      </c>
      <c r="E8" s="202" t="s">
        <v>141</v>
      </c>
      <c r="F8" s="208">
        <v>555747686</v>
      </c>
      <c r="G8" s="346">
        <v>-13441297</v>
      </c>
      <c r="H8" s="208">
        <f t="shared" si="0"/>
        <v>542306389</v>
      </c>
      <c r="I8" s="403"/>
    </row>
    <row r="9" spans="1:9" ht="12.95" customHeight="1">
      <c r="A9" s="202" t="s">
        <v>143</v>
      </c>
      <c r="B9" s="208">
        <v>216900379</v>
      </c>
      <c r="C9" s="208">
        <v>1000000</v>
      </c>
      <c r="D9" s="208">
        <f>SUM(B9:C9)</f>
        <v>217900379</v>
      </c>
      <c r="E9" s="202" t="s">
        <v>83</v>
      </c>
      <c r="F9" s="208">
        <v>71933000</v>
      </c>
      <c r="G9" s="208"/>
      <c r="H9" s="208">
        <f t="shared" si="0"/>
        <v>71933000</v>
      </c>
      <c r="I9" s="403"/>
    </row>
    <row r="10" spans="1:9" ht="12.95" customHeight="1">
      <c r="A10" s="30" t="s">
        <v>144</v>
      </c>
      <c r="B10" s="208"/>
      <c r="C10" s="208"/>
      <c r="D10" s="208">
        <f>SUM(B10:C10)</f>
        <v>0</v>
      </c>
      <c r="E10" s="202" t="s">
        <v>84</v>
      </c>
      <c r="F10" s="208">
        <v>26895423</v>
      </c>
      <c r="G10" s="208">
        <v>23470404</v>
      </c>
      <c r="H10" s="208">
        <f t="shared" si="0"/>
        <v>50365827</v>
      </c>
      <c r="I10" s="403"/>
    </row>
    <row r="11" spans="1:9" ht="12.95" customHeight="1">
      <c r="A11" s="202"/>
      <c r="B11" s="208"/>
      <c r="C11" s="208"/>
      <c r="D11" s="208"/>
      <c r="E11" s="202" t="s">
        <v>145</v>
      </c>
      <c r="F11" s="208">
        <v>1000000</v>
      </c>
      <c r="G11" s="208"/>
      <c r="H11" s="208">
        <f t="shared" si="0"/>
        <v>1000000</v>
      </c>
      <c r="I11" s="403"/>
    </row>
    <row r="12" spans="1:9" ht="12.95" customHeight="1">
      <c r="A12" s="31"/>
      <c r="B12" s="208"/>
      <c r="C12" s="208"/>
      <c r="D12" s="208"/>
      <c r="E12" s="203"/>
      <c r="F12" s="208"/>
      <c r="G12" s="208"/>
      <c r="H12" s="208"/>
      <c r="I12" s="403"/>
    </row>
    <row r="13" spans="1:9" ht="12.95" customHeight="1">
      <c r="A13" s="203"/>
      <c r="B13" s="208"/>
      <c r="C13" s="208"/>
      <c r="D13" s="208"/>
      <c r="E13" s="203"/>
      <c r="F13" s="208"/>
      <c r="G13" s="208"/>
      <c r="H13" s="208"/>
      <c r="I13" s="403"/>
    </row>
    <row r="14" spans="1:9" ht="12.95" customHeight="1">
      <c r="A14" s="203"/>
      <c r="B14" s="208"/>
      <c r="C14" s="208"/>
      <c r="D14" s="208"/>
      <c r="E14" s="203"/>
      <c r="F14" s="208"/>
      <c r="G14" s="208"/>
      <c r="H14" s="208"/>
      <c r="I14" s="403"/>
    </row>
    <row r="15" spans="1:9" ht="12.95" customHeight="1">
      <c r="A15" s="204"/>
      <c r="B15" s="209"/>
      <c r="C15" s="209"/>
      <c r="D15" s="209"/>
      <c r="E15" s="203"/>
      <c r="F15" s="209"/>
      <c r="G15" s="209"/>
      <c r="H15" s="209"/>
      <c r="I15" s="403"/>
    </row>
    <row r="16" spans="1:9" ht="15" customHeight="1">
      <c r="A16" s="205" t="s">
        <v>393</v>
      </c>
      <c r="B16" s="210">
        <f>+B6+B7+B8+B9+B11+B12+B13+B14+B15+B10</f>
        <v>1650708657</v>
      </c>
      <c r="C16" s="210">
        <f>+C6+C7+C8+C9+C11+C12+C13+C14+C15+C10</f>
        <v>7761271</v>
      </c>
      <c r="D16" s="210">
        <f>+D6+D7+D8+D9+D11+D12+D13+D14+D15+D10</f>
        <v>1658469928</v>
      </c>
      <c r="E16" s="205" t="s">
        <v>394</v>
      </c>
      <c r="F16" s="210">
        <f>SUM(F6:F15)</f>
        <v>1886467043</v>
      </c>
      <c r="G16" s="210">
        <f>SUM(G6:G15)</f>
        <v>4528989</v>
      </c>
      <c r="H16" s="210">
        <f>SUM(H6:H15)</f>
        <v>1890996032</v>
      </c>
      <c r="I16" s="403"/>
    </row>
    <row r="17" spans="1:9" ht="12.95" customHeight="1">
      <c r="A17" s="213" t="s">
        <v>403</v>
      </c>
      <c r="B17" s="331">
        <f>+B18+B19+B20+B21</f>
        <v>137183832</v>
      </c>
      <c r="C17" s="331">
        <f>+C18+C19+C20+C21</f>
        <v>0</v>
      </c>
      <c r="D17" s="331">
        <f>+D18+D19+D20+D21</f>
        <v>137183832</v>
      </c>
      <c r="E17" s="202" t="s">
        <v>150</v>
      </c>
      <c r="F17" s="211"/>
      <c r="G17" s="211"/>
      <c r="H17" s="211"/>
      <c r="I17" s="403"/>
    </row>
    <row r="18" spans="1:9" ht="15.95" customHeight="1">
      <c r="A18" s="202" t="s">
        <v>404</v>
      </c>
      <c r="B18" s="208">
        <v>137183832</v>
      </c>
      <c r="C18" s="329"/>
      <c r="D18" s="329">
        <f>SUM(B18:C18)</f>
        <v>137183832</v>
      </c>
      <c r="E18" s="202" t="s">
        <v>152</v>
      </c>
      <c r="F18" s="208"/>
      <c r="G18" s="208"/>
      <c r="H18" s="208"/>
      <c r="I18" s="403"/>
    </row>
    <row r="19" spans="1:9" ht="12.95" customHeight="1">
      <c r="A19" s="202" t="s">
        <v>405</v>
      </c>
      <c r="B19" s="208"/>
      <c r="C19" s="208"/>
      <c r="D19" s="208"/>
      <c r="E19" s="202" t="s">
        <v>154</v>
      </c>
      <c r="F19" s="208"/>
      <c r="G19" s="208"/>
      <c r="H19" s="208"/>
      <c r="I19" s="403"/>
    </row>
    <row r="20" spans="1:9" ht="12.95" customHeight="1">
      <c r="A20" s="202" t="s">
        <v>406</v>
      </c>
      <c r="B20" s="208"/>
      <c r="C20" s="208"/>
      <c r="D20" s="208"/>
      <c r="E20" s="202" t="s">
        <v>156</v>
      </c>
      <c r="F20" s="208"/>
      <c r="G20" s="208"/>
      <c r="H20" s="208"/>
      <c r="I20" s="403"/>
    </row>
    <row r="21" spans="1:9" ht="12.95" customHeight="1">
      <c r="A21" s="202" t="s">
        <v>407</v>
      </c>
      <c r="B21" s="208"/>
      <c r="C21" s="208"/>
      <c r="D21" s="208"/>
      <c r="E21" s="30" t="s">
        <v>158</v>
      </c>
      <c r="F21" s="208"/>
      <c r="G21" s="208"/>
      <c r="H21" s="208"/>
      <c r="I21" s="403"/>
    </row>
    <row r="22" spans="1:9" ht="12.95" customHeight="1">
      <c r="A22" s="214" t="s">
        <v>408</v>
      </c>
      <c r="B22" s="330">
        <f>+B23+B24</f>
        <v>35000000</v>
      </c>
      <c r="C22" s="330">
        <f>+C23+C24</f>
        <v>0</v>
      </c>
      <c r="D22" s="330">
        <f>+D23+D24</f>
        <v>35000000</v>
      </c>
      <c r="E22" s="202" t="s">
        <v>160</v>
      </c>
      <c r="F22" s="208"/>
      <c r="G22" s="208"/>
      <c r="H22" s="208"/>
      <c r="I22" s="403"/>
    </row>
    <row r="23" spans="1:9" ht="12.95" customHeight="1">
      <c r="A23" s="30" t="s">
        <v>409</v>
      </c>
      <c r="B23" s="211"/>
      <c r="C23" s="211"/>
      <c r="D23" s="211"/>
      <c r="E23" s="201" t="s">
        <v>461</v>
      </c>
      <c r="F23" s="211">
        <v>35000000</v>
      </c>
      <c r="G23" s="211">
        <v>1000000</v>
      </c>
      <c r="H23" s="211">
        <f>SUM(F23:G23)</f>
        <v>36000000</v>
      </c>
      <c r="I23" s="403"/>
    </row>
    <row r="24" spans="1:9" ht="12.95" customHeight="1">
      <c r="A24" s="202" t="s">
        <v>414</v>
      </c>
      <c r="B24" s="329">
        <v>35000000</v>
      </c>
      <c r="C24" s="329"/>
      <c r="D24" s="329">
        <f>SUM(B24:C24)</f>
        <v>35000000</v>
      </c>
      <c r="E24" s="203"/>
      <c r="F24" s="208"/>
      <c r="G24" s="208"/>
      <c r="H24" s="208"/>
      <c r="I24" s="403"/>
    </row>
    <row r="25" spans="1:9" ht="12.95" customHeight="1">
      <c r="A25" s="205" t="s">
        <v>410</v>
      </c>
      <c r="B25" s="210">
        <f>+B17+B22</f>
        <v>172183832</v>
      </c>
      <c r="C25" s="210">
        <f>+C17+C22</f>
        <v>0</v>
      </c>
      <c r="D25" s="210">
        <f>+D17+D22</f>
        <v>172183832</v>
      </c>
      <c r="E25" s="205" t="s">
        <v>412</v>
      </c>
      <c r="F25" s="210">
        <f>SUM(F17:F24)</f>
        <v>35000000</v>
      </c>
      <c r="G25" s="210">
        <f>SUM(G17:G24)</f>
        <v>1000000</v>
      </c>
      <c r="H25" s="210">
        <f>SUM(H17:H24)</f>
        <v>36000000</v>
      </c>
      <c r="I25" s="403"/>
    </row>
    <row r="26" spans="1:9" ht="12.95" customHeight="1">
      <c r="A26" s="206" t="s">
        <v>411</v>
      </c>
      <c r="B26" s="212">
        <f>+B16+B25</f>
        <v>1822892489</v>
      </c>
      <c r="C26" s="212">
        <f>+C16+C25</f>
        <v>7761271</v>
      </c>
      <c r="D26" s="212">
        <f>+D16+D25</f>
        <v>1830653760</v>
      </c>
      <c r="E26" s="206" t="s">
        <v>413</v>
      </c>
      <c r="F26" s="212">
        <f>+F16+F25</f>
        <v>1921467043</v>
      </c>
      <c r="G26" s="212">
        <f>+G16+G25</f>
        <v>5528989</v>
      </c>
      <c r="H26" s="212">
        <f>+H16+H25</f>
        <v>1926996032</v>
      </c>
      <c r="I26" s="403"/>
    </row>
    <row r="27" spans="1:9" ht="15.95" customHeight="1">
      <c r="A27" s="206" t="s">
        <v>167</v>
      </c>
      <c r="B27" s="212">
        <f>IF(B16-F16&lt;0,F16-B16,"-")</f>
        <v>235758386</v>
      </c>
      <c r="C27" s="212" t="str">
        <f>IF(C16-G16&lt;0,G16-C16,"-")</f>
        <v>-</v>
      </c>
      <c r="D27" s="212">
        <f>IF(D16-H16&lt;0,H16-D16,"-")</f>
        <v>232526104</v>
      </c>
      <c r="E27" s="206" t="s">
        <v>168</v>
      </c>
      <c r="F27" s="212" t="str">
        <f>IF(B16-F16&gt;0,B16-F16,"-")</f>
        <v>-</v>
      </c>
      <c r="G27" s="212">
        <f>IF(C16-G16&gt;0,C16-G16,"-")</f>
        <v>3232282</v>
      </c>
      <c r="H27" s="212" t="str">
        <f>IF(D16-H16&gt;0,D16-H16,"-")</f>
        <v>-</v>
      </c>
      <c r="I27" s="403"/>
    </row>
    <row r="28" spans="1:9">
      <c r="A28" s="206" t="s">
        <v>170</v>
      </c>
      <c r="B28" s="212">
        <f>IF(B16+B25-F26&lt;0,F26-(B16+B25),"-")</f>
        <v>98574554</v>
      </c>
      <c r="C28" s="212" t="str">
        <f>IF(C16+C25-G26&lt;0,G26-(C16+C25),"-")</f>
        <v>-</v>
      </c>
      <c r="D28" s="212">
        <f>IF(D16+D25-H26&lt;0,H26-(D16+D25),"-")</f>
        <v>96342272</v>
      </c>
      <c r="E28" s="206" t="s">
        <v>171</v>
      </c>
      <c r="F28" s="212" t="str">
        <f>IF(B16+B25-F26&gt;0,B16+B25-F26,"-")</f>
        <v>-</v>
      </c>
      <c r="G28" s="212">
        <f>IF(C16+C25-G26&gt;0,C16+C25-G26,"-")</f>
        <v>2232282</v>
      </c>
      <c r="H28" s="212" t="str">
        <f>IF(D16+D25-H26&gt;0,D16+D25-H26,"-")</f>
        <v>-</v>
      </c>
      <c r="I28" s="403"/>
    </row>
    <row r="29" spans="1:9" ht="18.75">
      <c r="A29" s="118"/>
      <c r="B29" s="118"/>
      <c r="C29" s="118"/>
      <c r="D29" s="118"/>
      <c r="E29" s="118"/>
      <c r="I29" s="403"/>
    </row>
    <row r="30" spans="1:9">
      <c r="I30" s="403"/>
    </row>
  </sheetData>
  <sheetProtection selectLockedCells="1" selectUnlockedCells="1"/>
  <mergeCells count="4">
    <mergeCell ref="A1:F1"/>
    <mergeCell ref="I1:I30"/>
    <mergeCell ref="A3:D3"/>
    <mergeCell ref="E3:H3"/>
  </mergeCells>
  <printOptions horizontalCentered="1"/>
  <pageMargins left="0.31496062992125984" right="0.47244094488188981" top="0.9055118110236221" bottom="0.51181102362204722" header="0.6692913385826772" footer="0.51181102362204722"/>
  <pageSetup paperSize="9" scale="72" firstPageNumber="0" orientation="landscape" horizontalDpi="300" verticalDpi="300" r:id="rId1"/>
  <headerFooter alignWithMargins="0">
    <oddHeader xml:space="preserve">&amp;C&amp;"Times New Roman CE,Félkövér"&amp;12Létavértes Városi Önkormányzat 2024. ÉVI KÖLTSÉGVETÉSÉNEK&amp;R&amp;"Times New Roman CE,Félkövér dőlt"&amp;11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J32"/>
  <sheetViews>
    <sheetView topLeftCell="B1" workbookViewId="0">
      <selection activeCell="B1" sqref="B1:G1"/>
    </sheetView>
  </sheetViews>
  <sheetFormatPr defaultRowHeight="12.75"/>
  <cols>
    <col min="1" max="1" width="6.83203125" style="19" customWidth="1"/>
    <col min="2" max="2" width="47.33203125" style="20" customWidth="1"/>
    <col min="3" max="3" width="16.33203125" style="19" customWidth="1"/>
    <col min="4" max="4" width="15.1640625" style="19" customWidth="1"/>
    <col min="5" max="5" width="16.33203125" style="19" customWidth="1"/>
    <col min="6" max="6" width="40.6640625" style="19" customWidth="1"/>
    <col min="7" max="7" width="16.33203125" style="19" customWidth="1"/>
    <col min="8" max="8" width="15.6640625" style="19" customWidth="1"/>
    <col min="9" max="9" width="16.33203125" style="19" customWidth="1"/>
    <col min="10" max="10" width="4.83203125" style="19" customWidth="1"/>
    <col min="11" max="16384" width="9.33203125" style="19"/>
  </cols>
  <sheetData>
    <row r="1" spans="1:10" ht="34.5" customHeight="1">
      <c r="B1" s="402" t="s">
        <v>172</v>
      </c>
      <c r="C1" s="402"/>
      <c r="D1" s="402"/>
      <c r="E1" s="402"/>
      <c r="F1" s="402"/>
      <c r="G1" s="402"/>
      <c r="H1" s="247"/>
      <c r="I1" s="247"/>
      <c r="J1" s="403" t="s">
        <v>526</v>
      </c>
    </row>
    <row r="2" spans="1:10" ht="13.5">
      <c r="H2" s="21"/>
      <c r="I2" s="21" t="s">
        <v>487</v>
      </c>
      <c r="J2" s="403"/>
    </row>
    <row r="3" spans="1:10" ht="12.75" customHeight="1">
      <c r="A3" s="409" t="s">
        <v>2</v>
      </c>
      <c r="B3" s="404" t="s">
        <v>135</v>
      </c>
      <c r="C3" s="405"/>
      <c r="D3" s="405"/>
      <c r="E3" s="405"/>
      <c r="F3" s="410" t="s">
        <v>136</v>
      </c>
      <c r="G3" s="410"/>
      <c r="H3" s="410"/>
      <c r="I3" s="410"/>
      <c r="J3" s="403"/>
    </row>
    <row r="4" spans="1:10" s="23" customFormat="1" ht="36">
      <c r="A4" s="409"/>
      <c r="B4" s="200" t="s">
        <v>137</v>
      </c>
      <c r="C4" s="360" t="s">
        <v>488</v>
      </c>
      <c r="D4" s="117" t="s">
        <v>443</v>
      </c>
      <c r="E4" s="360" t="s">
        <v>486</v>
      </c>
      <c r="F4" s="248" t="s">
        <v>137</v>
      </c>
      <c r="G4" s="249" t="s">
        <v>488</v>
      </c>
      <c r="H4" s="249" t="s">
        <v>443</v>
      </c>
      <c r="I4" s="249" t="s">
        <v>486</v>
      </c>
      <c r="J4" s="403"/>
    </row>
    <row r="5" spans="1:10" s="23" customFormat="1">
      <c r="A5" s="24">
        <v>1</v>
      </c>
      <c r="B5" s="115">
        <v>2</v>
      </c>
      <c r="C5" s="24">
        <v>3</v>
      </c>
      <c r="D5" s="24">
        <v>3</v>
      </c>
      <c r="E5" s="24">
        <v>3</v>
      </c>
      <c r="F5" s="115">
        <v>4</v>
      </c>
      <c r="G5" s="24">
        <v>5</v>
      </c>
      <c r="H5" s="24">
        <v>5</v>
      </c>
      <c r="I5" s="24">
        <v>5</v>
      </c>
      <c r="J5" s="403"/>
    </row>
    <row r="6" spans="1:10" ht="12.95" customHeight="1">
      <c r="A6" s="26" t="s">
        <v>4</v>
      </c>
      <c r="B6" s="201" t="s">
        <v>173</v>
      </c>
      <c r="C6" s="134">
        <v>288736500</v>
      </c>
      <c r="D6" s="207"/>
      <c r="E6" s="207">
        <f>SUM(C6:D6)</f>
        <v>288736500</v>
      </c>
      <c r="F6" s="201" t="s">
        <v>95</v>
      </c>
      <c r="G6" s="133">
        <v>511560205</v>
      </c>
      <c r="H6" s="133">
        <v>12081684</v>
      </c>
      <c r="I6" s="207">
        <f>SUM(G6:H6)</f>
        <v>523641889</v>
      </c>
      <c r="J6" s="403"/>
    </row>
    <row r="7" spans="1:10" ht="12.95" customHeight="1">
      <c r="A7" s="28" t="s">
        <v>13</v>
      </c>
      <c r="B7" s="202" t="s">
        <v>174</v>
      </c>
      <c r="C7" s="134">
        <v>89000000</v>
      </c>
      <c r="D7" s="208"/>
      <c r="E7" s="208">
        <f>SUM(C7:D7)</f>
        <v>89000000</v>
      </c>
      <c r="F7" s="202" t="s">
        <v>96</v>
      </c>
      <c r="G7" s="134">
        <v>479588535</v>
      </c>
      <c r="H7" s="133">
        <v>-9849402</v>
      </c>
      <c r="I7" s="208">
        <f>SUM(G7:H7)</f>
        <v>469739133</v>
      </c>
      <c r="J7" s="403"/>
    </row>
    <row r="8" spans="1:10" ht="12.95" customHeight="1">
      <c r="A8" s="28" t="s">
        <v>104</v>
      </c>
      <c r="B8" s="202" t="s">
        <v>175</v>
      </c>
      <c r="C8" s="134">
        <v>8000000</v>
      </c>
      <c r="D8" s="208"/>
      <c r="E8" s="208">
        <f>SUM(C8:D8)</f>
        <v>8000000</v>
      </c>
      <c r="F8" s="202" t="s">
        <v>97</v>
      </c>
      <c r="G8" s="208"/>
      <c r="H8" s="208"/>
      <c r="I8" s="208"/>
      <c r="J8" s="403"/>
    </row>
    <row r="9" spans="1:10" ht="12.75" customHeight="1">
      <c r="A9" s="28" t="s">
        <v>23</v>
      </c>
      <c r="B9" s="202" t="s">
        <v>176</v>
      </c>
      <c r="C9" s="208"/>
      <c r="D9" s="208"/>
      <c r="E9" s="208"/>
      <c r="F9" s="202"/>
      <c r="G9" s="208"/>
      <c r="H9" s="208"/>
      <c r="I9" s="208"/>
      <c r="J9" s="403"/>
    </row>
    <row r="10" spans="1:10" ht="12.95" customHeight="1">
      <c r="A10" s="28" t="s">
        <v>34</v>
      </c>
      <c r="B10" s="202"/>
      <c r="C10" s="208"/>
      <c r="D10" s="208"/>
      <c r="E10" s="208"/>
      <c r="F10" s="203"/>
      <c r="G10" s="208"/>
      <c r="H10" s="208"/>
      <c r="I10" s="208"/>
      <c r="J10" s="403"/>
    </row>
    <row r="11" spans="1:10" ht="12.95" customHeight="1">
      <c r="A11" s="28" t="s">
        <v>115</v>
      </c>
      <c r="B11" s="203"/>
      <c r="C11" s="208"/>
      <c r="D11" s="208"/>
      <c r="E11" s="208"/>
      <c r="F11" s="203"/>
      <c r="G11" s="208"/>
      <c r="H11" s="208"/>
      <c r="I11" s="208"/>
      <c r="J11" s="403"/>
    </row>
    <row r="12" spans="1:10" ht="12.95" customHeight="1">
      <c r="A12" s="28" t="s">
        <v>45</v>
      </c>
      <c r="B12" s="203"/>
      <c r="C12" s="208"/>
      <c r="D12" s="208"/>
      <c r="E12" s="208"/>
      <c r="F12" s="203"/>
      <c r="G12" s="208"/>
      <c r="H12" s="208"/>
      <c r="I12" s="208"/>
      <c r="J12" s="403"/>
    </row>
    <row r="13" spans="1:10" ht="12.95" customHeight="1">
      <c r="A13" s="28" t="s">
        <v>50</v>
      </c>
      <c r="B13" s="203"/>
      <c r="C13" s="208"/>
      <c r="D13" s="208"/>
      <c r="E13" s="208"/>
      <c r="F13" s="203"/>
      <c r="G13" s="208"/>
      <c r="H13" s="208"/>
      <c r="I13" s="208"/>
      <c r="J13" s="403"/>
    </row>
    <row r="14" spans="1:10">
      <c r="A14" s="28" t="s">
        <v>127</v>
      </c>
      <c r="B14" s="203"/>
      <c r="C14" s="208"/>
      <c r="D14" s="208"/>
      <c r="E14" s="208"/>
      <c r="F14" s="203"/>
      <c r="G14" s="208"/>
      <c r="H14" s="208"/>
      <c r="I14" s="208"/>
      <c r="J14" s="403"/>
    </row>
    <row r="15" spans="1:10" ht="12.95" customHeight="1">
      <c r="A15" s="35" t="s">
        <v>146</v>
      </c>
      <c r="B15" s="252"/>
      <c r="C15" s="211"/>
      <c r="D15" s="211"/>
      <c r="E15" s="211"/>
      <c r="F15" s="30" t="s">
        <v>145</v>
      </c>
      <c r="G15" s="211"/>
      <c r="H15" s="211"/>
      <c r="I15" s="211"/>
      <c r="J15" s="403"/>
    </row>
    <row r="16" spans="1:10" ht="18.75" customHeight="1">
      <c r="A16" s="33" t="s">
        <v>147</v>
      </c>
      <c r="B16" s="205" t="s">
        <v>393</v>
      </c>
      <c r="C16" s="210">
        <f>+C6+C7+C8+C10+C11+C12+C13+C14+C15</f>
        <v>385736500</v>
      </c>
      <c r="D16" s="210">
        <f>+D6+D7+D8+D10+D11+D12+D13+D14+D15</f>
        <v>0</v>
      </c>
      <c r="E16" s="210">
        <f>+E6+E7+E8+E10+E11+E12+E13+E14+E15</f>
        <v>385736500</v>
      </c>
      <c r="F16" s="205" t="s">
        <v>473</v>
      </c>
      <c r="G16" s="210">
        <f>SUM(G6:G15)</f>
        <v>991148740</v>
      </c>
      <c r="H16" s="210">
        <f>SUM(H6:H15)</f>
        <v>2232282</v>
      </c>
      <c r="I16" s="210">
        <f>SUM(I6:I15)</f>
        <v>993381022</v>
      </c>
      <c r="J16" s="403"/>
    </row>
    <row r="17" spans="1:10" ht="12.95" customHeight="1">
      <c r="A17" s="26" t="s">
        <v>148</v>
      </c>
      <c r="B17" s="253" t="s">
        <v>177</v>
      </c>
      <c r="C17" s="259">
        <f>+C18+C19+C20+C21+C22</f>
        <v>686524294</v>
      </c>
      <c r="D17" s="259">
        <f>+D18+D19+D20+D21+D22</f>
        <v>0</v>
      </c>
      <c r="E17" s="259">
        <f>+E18+E19+E20+E21+E22</f>
        <v>686524294</v>
      </c>
      <c r="F17" s="202" t="s">
        <v>150</v>
      </c>
      <c r="G17" s="207"/>
      <c r="H17" s="207"/>
      <c r="I17" s="207"/>
      <c r="J17" s="403"/>
    </row>
    <row r="18" spans="1:10" ht="12.95" customHeight="1">
      <c r="A18" s="28" t="s">
        <v>149</v>
      </c>
      <c r="B18" s="254" t="s">
        <v>178</v>
      </c>
      <c r="C18" s="332">
        <v>686524294</v>
      </c>
      <c r="D18" s="208"/>
      <c r="E18" s="208">
        <f>SUM(C18:D18)</f>
        <v>686524294</v>
      </c>
      <c r="F18" s="202" t="s">
        <v>179</v>
      </c>
      <c r="G18" s="208"/>
      <c r="H18" s="208"/>
      <c r="I18" s="208"/>
      <c r="J18" s="403"/>
    </row>
    <row r="19" spans="1:10" ht="12.95" customHeight="1">
      <c r="A19" s="26" t="s">
        <v>151</v>
      </c>
      <c r="B19" s="254" t="s">
        <v>180</v>
      </c>
      <c r="C19" s="208"/>
      <c r="D19" s="208"/>
      <c r="E19" s="208"/>
      <c r="F19" s="202" t="s">
        <v>154</v>
      </c>
      <c r="G19" s="208"/>
      <c r="H19" s="208"/>
      <c r="I19" s="208"/>
      <c r="J19" s="403"/>
    </row>
    <row r="20" spans="1:10" ht="12.95" customHeight="1">
      <c r="A20" s="28" t="s">
        <v>153</v>
      </c>
      <c r="B20" s="254" t="s">
        <v>181</v>
      </c>
      <c r="C20" s="208"/>
      <c r="D20" s="208"/>
      <c r="E20" s="208"/>
      <c r="F20" s="202" t="s">
        <v>156</v>
      </c>
      <c r="G20" s="208"/>
      <c r="H20" s="208"/>
      <c r="I20" s="208"/>
      <c r="J20" s="403"/>
    </row>
    <row r="21" spans="1:10" ht="12.95" customHeight="1">
      <c r="A21" s="26" t="s">
        <v>155</v>
      </c>
      <c r="B21" s="254" t="s">
        <v>441</v>
      </c>
      <c r="C21" s="208"/>
      <c r="D21" s="208"/>
      <c r="E21" s="208"/>
      <c r="F21" s="30" t="s">
        <v>158</v>
      </c>
      <c r="G21" s="208"/>
      <c r="H21" s="208"/>
      <c r="I21" s="208"/>
      <c r="J21" s="403"/>
    </row>
    <row r="22" spans="1:10" ht="12.95" customHeight="1">
      <c r="A22" s="28" t="s">
        <v>157</v>
      </c>
      <c r="B22" s="255" t="s">
        <v>182</v>
      </c>
      <c r="C22" s="208"/>
      <c r="D22" s="208"/>
      <c r="E22" s="208"/>
      <c r="F22" s="202" t="s">
        <v>183</v>
      </c>
      <c r="G22" s="208"/>
      <c r="H22" s="208"/>
      <c r="I22" s="208"/>
      <c r="J22" s="403"/>
    </row>
    <row r="23" spans="1:10" ht="12.95" customHeight="1">
      <c r="A23" s="26" t="s">
        <v>159</v>
      </c>
      <c r="B23" s="256" t="s">
        <v>184</v>
      </c>
      <c r="C23" s="260">
        <f>+C24+C25+C26+C27+C28</f>
        <v>17462500</v>
      </c>
      <c r="D23" s="260"/>
      <c r="E23" s="260">
        <f>+E24+E25+E26+E27+E28</f>
        <v>17462500</v>
      </c>
      <c r="F23" s="201" t="s">
        <v>162</v>
      </c>
      <c r="G23" s="208"/>
      <c r="H23" s="208"/>
      <c r="I23" s="208"/>
      <c r="J23" s="403"/>
    </row>
    <row r="24" spans="1:10" ht="12.95" customHeight="1">
      <c r="A24" s="28" t="s">
        <v>161</v>
      </c>
      <c r="B24" s="255" t="s">
        <v>185</v>
      </c>
      <c r="C24" s="208">
        <v>17462500</v>
      </c>
      <c r="D24" s="208"/>
      <c r="E24" s="208">
        <v>17462500</v>
      </c>
      <c r="F24" s="201" t="s">
        <v>186</v>
      </c>
      <c r="G24" s="208"/>
      <c r="H24" s="208"/>
      <c r="I24" s="208"/>
      <c r="J24" s="403"/>
    </row>
    <row r="25" spans="1:10" ht="12.95" customHeight="1">
      <c r="A25" s="26" t="s">
        <v>163</v>
      </c>
      <c r="B25" s="255" t="s">
        <v>187</v>
      </c>
      <c r="C25" s="208"/>
      <c r="D25" s="208"/>
      <c r="E25" s="208"/>
      <c r="F25" s="250"/>
      <c r="G25" s="208"/>
      <c r="H25" s="208"/>
      <c r="I25" s="208"/>
      <c r="J25" s="403"/>
    </row>
    <row r="26" spans="1:10" ht="12.95" customHeight="1">
      <c r="A26" s="28" t="s">
        <v>164</v>
      </c>
      <c r="B26" s="254" t="s">
        <v>188</v>
      </c>
      <c r="C26" s="208"/>
      <c r="D26" s="208"/>
      <c r="E26" s="208"/>
      <c r="F26" s="250"/>
      <c r="G26" s="208"/>
      <c r="H26" s="208"/>
      <c r="I26" s="208"/>
      <c r="J26" s="403"/>
    </row>
    <row r="27" spans="1:10" ht="12.95" customHeight="1">
      <c r="A27" s="26" t="s">
        <v>165</v>
      </c>
      <c r="B27" s="257" t="s">
        <v>189</v>
      </c>
      <c r="C27" s="208"/>
      <c r="D27" s="208"/>
      <c r="E27" s="208"/>
      <c r="F27" s="203"/>
      <c r="G27" s="208"/>
      <c r="H27" s="208"/>
      <c r="I27" s="208"/>
      <c r="J27" s="403"/>
    </row>
    <row r="28" spans="1:10" ht="12.95" customHeight="1">
      <c r="A28" s="28" t="s">
        <v>166</v>
      </c>
      <c r="B28" s="258" t="s">
        <v>190</v>
      </c>
      <c r="C28" s="208"/>
      <c r="D28" s="208"/>
      <c r="E28" s="208"/>
      <c r="F28" s="250"/>
      <c r="G28" s="208"/>
      <c r="H28" s="208"/>
      <c r="I28" s="208"/>
      <c r="J28" s="403"/>
    </row>
    <row r="29" spans="1:10" ht="21.75" customHeight="1">
      <c r="A29" s="33" t="s">
        <v>169</v>
      </c>
      <c r="B29" s="205" t="s">
        <v>191</v>
      </c>
      <c r="C29" s="210">
        <f>+C17+C23</f>
        <v>703986794</v>
      </c>
      <c r="D29" s="210">
        <f>+D17+D23</f>
        <v>0</v>
      </c>
      <c r="E29" s="210">
        <f>+E17+E23</f>
        <v>703986794</v>
      </c>
      <c r="F29" s="205" t="s">
        <v>192</v>
      </c>
      <c r="G29" s="210">
        <f>SUM(G17:G28)</f>
        <v>0</v>
      </c>
      <c r="H29" s="210">
        <f>SUM(H17:H28)</f>
        <v>0</v>
      </c>
      <c r="I29" s="210">
        <f>SUM(I17:I28)</f>
        <v>0</v>
      </c>
      <c r="J29" s="403"/>
    </row>
    <row r="30" spans="1:10">
      <c r="A30" s="33" t="s">
        <v>193</v>
      </c>
      <c r="B30" s="206" t="s">
        <v>194</v>
      </c>
      <c r="C30" s="212">
        <f>+C16+C29</f>
        <v>1089723294</v>
      </c>
      <c r="D30" s="212">
        <f>+D16+D29</f>
        <v>0</v>
      </c>
      <c r="E30" s="212">
        <f>+E16+E29</f>
        <v>1089723294</v>
      </c>
      <c r="F30" s="206" t="s">
        <v>195</v>
      </c>
      <c r="G30" s="212">
        <f>+G16+G29</f>
        <v>991148740</v>
      </c>
      <c r="H30" s="212">
        <f>+H16+H29</f>
        <v>2232282</v>
      </c>
      <c r="I30" s="212">
        <f>+I16+I29</f>
        <v>993381022</v>
      </c>
      <c r="J30" s="403"/>
    </row>
    <row r="31" spans="1:10">
      <c r="A31" s="33" t="s">
        <v>196</v>
      </c>
      <c r="B31" s="206" t="s">
        <v>167</v>
      </c>
      <c r="C31" s="212">
        <f>IF(C16-G16&lt;0,G16-C16,"-")</f>
        <v>605412240</v>
      </c>
      <c r="D31" s="212">
        <f>IF(D16-H16&lt;0,H16-D16,"-")</f>
        <v>2232282</v>
      </c>
      <c r="E31" s="212">
        <f>IF(E16-I16&lt;0,I16-E16,"-")</f>
        <v>607644522</v>
      </c>
      <c r="F31" s="206" t="s">
        <v>168</v>
      </c>
      <c r="G31" s="212" t="str">
        <f>IF(C16-G16&gt;0,C16-G16,"-")</f>
        <v>-</v>
      </c>
      <c r="H31" s="212" t="str">
        <f>IF(D16-H16&gt;0,D16-H16,"-")</f>
        <v>-</v>
      </c>
      <c r="I31" s="212" t="str">
        <f>IF(E16-I16&gt;0,E16-I16,"-")</f>
        <v>-</v>
      </c>
      <c r="J31" s="403"/>
    </row>
    <row r="32" spans="1:10">
      <c r="A32" s="33" t="s">
        <v>197</v>
      </c>
      <c r="B32" s="206" t="s">
        <v>170</v>
      </c>
      <c r="C32" s="212" t="str">
        <f>IF(C16+C29-G30&lt;0,G30-(C16+C29),"-")</f>
        <v>-</v>
      </c>
      <c r="D32" s="212">
        <f>IF(D16+D29-H30&lt;0,H30-(D16+D29),"-")</f>
        <v>2232282</v>
      </c>
      <c r="E32" s="212" t="str">
        <f>IF(E16+E29-I30&lt;0,I30-(E16+E29),"-")</f>
        <v>-</v>
      </c>
      <c r="F32" s="206" t="s">
        <v>171</v>
      </c>
      <c r="G32" s="212">
        <f>IF(C16+C29-G30&gt;0,C16+C29-G30,"-")</f>
        <v>98574554</v>
      </c>
      <c r="H32" s="212" t="str">
        <f>IF(D16+D29-H30&gt;0,D16+D29-H30,"-")</f>
        <v>-</v>
      </c>
      <c r="I32" s="212">
        <f>IF(E16+E29-I30&gt;0,E16+E29-I30,"-")</f>
        <v>96342272</v>
      </c>
      <c r="J32" s="403"/>
    </row>
  </sheetData>
  <sheetProtection selectLockedCells="1" selectUnlockedCells="1"/>
  <mergeCells count="5">
    <mergeCell ref="B1:G1"/>
    <mergeCell ref="J1:J32"/>
    <mergeCell ref="A3:A4"/>
    <mergeCell ref="B3:E3"/>
    <mergeCell ref="F3:I3"/>
  </mergeCells>
  <printOptions horizontalCentered="1"/>
  <pageMargins left="0.78740157480314965" right="0.78740157480314965" top="0.9055118110236221" bottom="0.62992125984251968" header="0.35433070866141736" footer="0.51181102362204722"/>
  <pageSetup paperSize="9" scale="73" firstPageNumber="0" orientation="landscape" horizontalDpi="300" verticalDpi="300" r:id="rId1"/>
  <headerFooter alignWithMargins="0">
    <oddHeader>&amp;C&amp;"Times New Roman CE,Félkövér"&amp;12Létavértes Városi Önkormányzat 2024. ÉVI KÖLTSÉGVETÉSÉNEK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B1" workbookViewId="0">
      <selection activeCell="H24" sqref="H24:J24"/>
    </sheetView>
  </sheetViews>
  <sheetFormatPr defaultRowHeight="15"/>
  <cols>
    <col min="1" max="1" width="50.33203125" style="37" hidden="1" customWidth="1"/>
    <col min="2" max="2" width="42" style="37" customWidth="1"/>
    <col min="3" max="3" width="17.83203125" style="37" customWidth="1"/>
    <col min="4" max="4" width="16.1640625" style="37" customWidth="1"/>
    <col min="5" max="5" width="15" style="37" customWidth="1"/>
    <col min="6" max="6" width="18.1640625" style="37" customWidth="1"/>
    <col min="7" max="7" width="14.5" style="37" bestFit="1" customWidth="1"/>
    <col min="8" max="8" width="14" style="37" customWidth="1"/>
    <col min="9" max="9" width="11.83203125" style="37" customWidth="1"/>
    <col min="10" max="10" width="16.5" style="37" customWidth="1"/>
    <col min="11" max="16384" width="9.33203125" style="37"/>
  </cols>
  <sheetData>
    <row r="1" spans="1:10" ht="15.95" customHeight="1">
      <c r="A1" s="38"/>
      <c r="B1" s="38"/>
      <c r="C1" s="38"/>
      <c r="D1"/>
      <c r="E1" s="39" t="s">
        <v>506</v>
      </c>
    </row>
    <row r="2" spans="1:10" ht="43.5" customHeight="1">
      <c r="A2" s="218"/>
      <c r="B2" s="218" t="s">
        <v>198</v>
      </c>
      <c r="C2" s="218" t="s">
        <v>507</v>
      </c>
      <c r="D2" s="218" t="s">
        <v>508</v>
      </c>
      <c r="E2" s="380" t="s">
        <v>516</v>
      </c>
      <c r="F2" s="381" t="s">
        <v>509</v>
      </c>
      <c r="G2" s="381" t="s">
        <v>510</v>
      </c>
      <c r="H2" s="382" t="s">
        <v>511</v>
      </c>
      <c r="I2" s="382" t="s">
        <v>512</v>
      </c>
      <c r="J2" s="383" t="s">
        <v>513</v>
      </c>
    </row>
    <row r="3" spans="1:10">
      <c r="A3" s="219"/>
      <c r="B3" s="384">
        <v>1</v>
      </c>
      <c r="C3" s="384">
        <v>2</v>
      </c>
      <c r="D3" s="384">
        <v>3</v>
      </c>
      <c r="E3" s="385">
        <v>4</v>
      </c>
      <c r="F3" s="386">
        <v>5</v>
      </c>
      <c r="G3" s="386">
        <v>6</v>
      </c>
      <c r="H3" s="386">
        <v>7</v>
      </c>
      <c r="I3" s="386"/>
      <c r="J3" s="386">
        <v>8</v>
      </c>
    </row>
    <row r="4" spans="1:10">
      <c r="A4" s="220" t="s">
        <v>438</v>
      </c>
      <c r="B4" s="350" t="s">
        <v>482</v>
      </c>
      <c r="C4" s="355">
        <v>190500000</v>
      </c>
      <c r="D4" s="351">
        <v>190500000</v>
      </c>
      <c r="E4" s="387"/>
      <c r="F4" s="387">
        <v>20250000</v>
      </c>
      <c r="G4" s="387"/>
      <c r="H4" s="387">
        <v>170250000</v>
      </c>
      <c r="I4" s="387"/>
      <c r="J4" s="387">
        <f>SUM(E4:H4)</f>
        <v>190500000</v>
      </c>
    </row>
    <row r="5" spans="1:10">
      <c r="A5" s="220" t="s">
        <v>438</v>
      </c>
      <c r="B5" s="350" t="s">
        <v>483</v>
      </c>
      <c r="C5" s="355">
        <v>356300000</v>
      </c>
      <c r="D5" s="351">
        <v>324033000</v>
      </c>
      <c r="E5" s="387"/>
      <c r="F5" s="387"/>
      <c r="G5" s="387">
        <v>324033000</v>
      </c>
      <c r="H5" s="387"/>
      <c r="I5" s="387"/>
      <c r="J5" s="387">
        <f t="shared" ref="J5:J11" si="0">SUM(E5+F5+G5+H5)</f>
        <v>324033000</v>
      </c>
    </row>
    <row r="6" spans="1:10">
      <c r="A6" s="221"/>
      <c r="B6" s="353" t="s">
        <v>476</v>
      </c>
      <c r="C6" s="356">
        <v>134229767</v>
      </c>
      <c r="D6" s="354">
        <v>118379000</v>
      </c>
      <c r="E6" s="388"/>
      <c r="F6" s="388"/>
      <c r="G6" s="354">
        <v>118379000</v>
      </c>
      <c r="H6" s="389"/>
      <c r="I6" s="387"/>
      <c r="J6" s="387">
        <f>SUM(E6:H6)</f>
        <v>118379000</v>
      </c>
    </row>
    <row r="7" spans="1:10">
      <c r="A7" s="221"/>
      <c r="B7" s="353" t="s">
        <v>477</v>
      </c>
      <c r="C7" s="355">
        <v>200300001</v>
      </c>
      <c r="D7" s="354">
        <v>189890774</v>
      </c>
      <c r="E7" s="388"/>
      <c r="F7" s="388"/>
      <c r="G7" s="388">
        <v>189890774</v>
      </c>
      <c r="H7" s="389"/>
      <c r="I7" s="387"/>
      <c r="J7" s="387">
        <f>SUM(E7:H7)</f>
        <v>189890774</v>
      </c>
    </row>
    <row r="8" spans="1:10">
      <c r="A8" s="221"/>
      <c r="B8" s="363" t="s">
        <v>497</v>
      </c>
      <c r="C8" s="356">
        <v>90740000</v>
      </c>
      <c r="D8" s="354">
        <v>56200000</v>
      </c>
      <c r="E8" s="387"/>
      <c r="F8" s="387">
        <v>4537000</v>
      </c>
      <c r="G8" s="387"/>
      <c r="H8" s="387">
        <v>51663000</v>
      </c>
      <c r="I8" s="387"/>
      <c r="J8" s="390">
        <f t="shared" si="0"/>
        <v>56200000</v>
      </c>
    </row>
    <row r="9" spans="1:10">
      <c r="A9" s="221"/>
      <c r="B9" s="363" t="s">
        <v>498</v>
      </c>
      <c r="C9" s="356">
        <v>41000000</v>
      </c>
      <c r="D9" s="356">
        <v>41000000</v>
      </c>
      <c r="E9" s="387"/>
      <c r="F9" s="387"/>
      <c r="G9" s="387"/>
      <c r="H9" s="387">
        <v>32283500</v>
      </c>
      <c r="I9" s="387">
        <v>8716500</v>
      </c>
      <c r="J9" s="390">
        <f>SUM(E9+F9+G9+H9+I9)</f>
        <v>41000000</v>
      </c>
    </row>
    <row r="10" spans="1:10">
      <c r="A10" s="221"/>
      <c r="B10" s="363" t="s">
        <v>514</v>
      </c>
      <c r="C10" s="356">
        <v>26176035</v>
      </c>
      <c r="D10" s="356">
        <v>26176535</v>
      </c>
      <c r="E10" s="387"/>
      <c r="G10" s="387">
        <v>26176535</v>
      </c>
      <c r="H10" s="387"/>
      <c r="I10" s="387"/>
      <c r="J10" s="390">
        <f t="shared" si="0"/>
        <v>26176535</v>
      </c>
    </row>
    <row r="11" spans="1:10">
      <c r="A11" s="221"/>
      <c r="B11" s="363" t="s">
        <v>490</v>
      </c>
      <c r="C11" s="356">
        <v>8000000</v>
      </c>
      <c r="D11" s="356">
        <v>8000000</v>
      </c>
      <c r="E11" s="387"/>
      <c r="F11" s="387">
        <v>8000000</v>
      </c>
      <c r="G11" s="387"/>
      <c r="H11" s="387"/>
      <c r="I11" s="387"/>
      <c r="J11" s="390">
        <f t="shared" si="0"/>
        <v>8000000</v>
      </c>
    </row>
    <row r="12" spans="1:10">
      <c r="A12" s="222"/>
      <c r="B12" s="353" t="s">
        <v>484</v>
      </c>
      <c r="C12" s="356">
        <v>3000000</v>
      </c>
      <c r="D12" s="356">
        <v>3000000</v>
      </c>
      <c r="E12" s="387"/>
      <c r="F12" s="356">
        <v>3000000</v>
      </c>
      <c r="G12" s="387"/>
      <c r="H12" s="387"/>
      <c r="I12" s="387"/>
      <c r="J12" s="390">
        <f t="shared" ref="J12:J19" si="1">SUM(E12+F12+G12+H12)</f>
        <v>3000000</v>
      </c>
    </row>
    <row r="13" spans="1:10">
      <c r="A13" s="223"/>
      <c r="B13" s="359" t="s">
        <v>478</v>
      </c>
      <c r="C13" s="357">
        <v>3000000</v>
      </c>
      <c r="D13" s="357">
        <v>3000000</v>
      </c>
      <c r="E13" s="387"/>
      <c r="F13" s="357">
        <v>3000000</v>
      </c>
      <c r="G13" s="387"/>
      <c r="H13" s="387"/>
      <c r="I13" s="387"/>
      <c r="J13" s="390">
        <v>2715000</v>
      </c>
    </row>
    <row r="14" spans="1:10">
      <c r="A14" s="223"/>
      <c r="B14" s="359" t="s">
        <v>479</v>
      </c>
      <c r="C14" s="357">
        <v>200000</v>
      </c>
      <c r="D14" s="357">
        <v>200000</v>
      </c>
      <c r="E14" s="388"/>
      <c r="F14" s="355">
        <v>200000</v>
      </c>
      <c r="G14" s="388"/>
      <c r="H14" s="391"/>
      <c r="I14" s="387"/>
      <c r="J14" s="390">
        <f t="shared" si="1"/>
        <v>200000</v>
      </c>
    </row>
    <row r="15" spans="1:10">
      <c r="A15" s="223"/>
      <c r="B15" s="365" t="s">
        <v>499</v>
      </c>
      <c r="C15" s="357">
        <v>864931</v>
      </c>
      <c r="D15" s="357">
        <v>864931</v>
      </c>
      <c r="E15" s="388"/>
      <c r="F15" s="357">
        <v>864931</v>
      </c>
      <c r="G15" s="388"/>
      <c r="H15" s="391"/>
      <c r="I15" s="387"/>
      <c r="J15" s="392">
        <v>1314931</v>
      </c>
    </row>
    <row r="16" spans="1:10">
      <c r="A16" s="245"/>
      <c r="B16" s="365" t="s">
        <v>500</v>
      </c>
      <c r="C16" s="357">
        <v>11392000</v>
      </c>
      <c r="D16" s="357">
        <v>11392000</v>
      </c>
      <c r="E16" s="387"/>
      <c r="F16" s="357">
        <v>13205282</v>
      </c>
      <c r="G16" s="387"/>
      <c r="H16" s="387"/>
      <c r="I16" s="387"/>
      <c r="J16" s="390">
        <f t="shared" si="1"/>
        <v>13205282</v>
      </c>
    </row>
    <row r="17" spans="1:10">
      <c r="A17" s="221"/>
      <c r="B17" s="365" t="s">
        <v>501</v>
      </c>
      <c r="C17" s="357">
        <v>500000</v>
      </c>
      <c r="D17" s="357">
        <v>500000</v>
      </c>
      <c r="E17" s="387"/>
      <c r="F17" s="357">
        <v>754000</v>
      </c>
      <c r="G17" s="387"/>
      <c r="H17" s="387"/>
      <c r="I17" s="387"/>
      <c r="J17" s="390">
        <f t="shared" si="1"/>
        <v>754000</v>
      </c>
    </row>
    <row r="18" spans="1:10">
      <c r="A18" s="221"/>
      <c r="B18" s="365" t="s">
        <v>502</v>
      </c>
      <c r="C18" s="357">
        <v>150000</v>
      </c>
      <c r="D18" s="357">
        <v>150000</v>
      </c>
      <c r="E18" s="387"/>
      <c r="F18" s="357">
        <v>150000</v>
      </c>
      <c r="G18" s="387"/>
      <c r="H18" s="387"/>
      <c r="I18" s="387"/>
      <c r="J18" s="390">
        <f t="shared" si="1"/>
        <v>150000</v>
      </c>
    </row>
    <row r="19" spans="1:10">
      <c r="A19" s="221"/>
      <c r="B19" s="365" t="s">
        <v>503</v>
      </c>
      <c r="C19" s="357">
        <v>400000</v>
      </c>
      <c r="D19" s="357">
        <v>400000</v>
      </c>
      <c r="E19" s="387"/>
      <c r="F19" s="357">
        <v>400000</v>
      </c>
      <c r="G19" s="387"/>
      <c r="H19" s="387"/>
      <c r="I19" s="387"/>
      <c r="J19" s="390">
        <f t="shared" si="1"/>
        <v>400000</v>
      </c>
    </row>
    <row r="20" spans="1:10">
      <c r="A20" s="221"/>
      <c r="B20" s="365" t="s">
        <v>515</v>
      </c>
      <c r="C20" s="357">
        <v>17462500</v>
      </c>
      <c r="D20" s="357">
        <v>17462500</v>
      </c>
      <c r="E20" s="387">
        <v>17462500</v>
      </c>
      <c r="F20" s="357"/>
      <c r="G20" s="387"/>
      <c r="H20" s="387"/>
      <c r="I20" s="387"/>
      <c r="J20" s="396">
        <v>17462500</v>
      </c>
    </row>
    <row r="21" spans="1:10">
      <c r="A21" s="221"/>
      <c r="B21" s="393" t="s">
        <v>201</v>
      </c>
      <c r="C21" s="394">
        <f t="shared" ref="C21:I21" si="2">SUM(C4:C19)</f>
        <v>1066752734</v>
      </c>
      <c r="D21" s="394">
        <f t="shared" si="2"/>
        <v>973686240</v>
      </c>
      <c r="E21" s="394">
        <v>17462500</v>
      </c>
      <c r="F21" s="394">
        <f t="shared" si="2"/>
        <v>54361213</v>
      </c>
      <c r="G21" s="394">
        <f t="shared" si="2"/>
        <v>658479309</v>
      </c>
      <c r="H21" s="394">
        <f t="shared" si="2"/>
        <v>254196500</v>
      </c>
      <c r="I21" s="394">
        <f t="shared" si="2"/>
        <v>8716500</v>
      </c>
      <c r="J21" s="394">
        <f>SUM(J4:J20)</f>
        <v>993381022</v>
      </c>
    </row>
  </sheetData>
  <sheetProtection selectLockedCells="1" selectUnlockedCells="1"/>
  <printOptions horizontalCentered="1"/>
  <pageMargins left="0.78740157480314965" right="0.78740157480314965" top="1.1811023622047245" bottom="0.78740157480314965" header="0.78740157480314965" footer="0.51181102362204722"/>
  <pageSetup paperSize="9" scale="86" firstPageNumber="0" orientation="landscape" horizontalDpi="300" verticalDpi="300" r:id="rId1"/>
  <headerFooter alignWithMargins="0">
    <oddHeader>&amp;C&amp;"Times New Roman CE,Félkövér"&amp;12Létavértes Városi Önkormányzat 2024. évi költségvetése&amp;R&amp;"Times New Roman CE,Félkövér dőlt"&amp;11 
9. melléklet a /2025. (V.29) önkormányzati rendelethez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A17" sqref="A17"/>
    </sheetView>
  </sheetViews>
  <sheetFormatPr defaultRowHeight="18" customHeight="1"/>
  <cols>
    <col min="1" max="1" width="48" style="40" bestFit="1" customWidth="1"/>
    <col min="2" max="3" width="17.6640625" style="41" customWidth="1"/>
    <col min="4" max="4" width="16.33203125" style="41" customWidth="1"/>
    <col min="5" max="5" width="18" style="41" customWidth="1"/>
    <col min="6" max="6" width="16.6640625" style="41" customWidth="1"/>
    <col min="7" max="7" width="18.83203125" style="19" customWidth="1"/>
    <col min="8" max="9" width="12.83203125" style="41" customWidth="1"/>
    <col min="10" max="10" width="13.83203125" style="41" customWidth="1"/>
    <col min="11" max="16384" width="9.33203125" style="41"/>
  </cols>
  <sheetData>
    <row r="1" spans="1:7" ht="25.5" customHeight="1">
      <c r="A1" s="411" t="s">
        <v>199</v>
      </c>
      <c r="B1" s="411"/>
      <c r="C1" s="411"/>
      <c r="D1" s="411"/>
      <c r="E1" s="411"/>
      <c r="F1" s="411"/>
      <c r="G1" s="411"/>
    </row>
    <row r="2" spans="1:7" ht="22.5" customHeight="1">
      <c r="A2" s="20"/>
      <c r="B2" s="19"/>
      <c r="C2" s="19"/>
      <c r="D2" s="19"/>
      <c r="E2" s="19"/>
      <c r="F2" s="19"/>
      <c r="G2" s="42" t="s">
        <v>487</v>
      </c>
    </row>
    <row r="3" spans="1:7" s="43" customFormat="1" ht="44.25" customHeight="1">
      <c r="A3" s="361" t="s">
        <v>200</v>
      </c>
      <c r="B3" s="362" t="s">
        <v>491</v>
      </c>
      <c r="C3" s="362" t="s">
        <v>492</v>
      </c>
      <c r="D3" s="362" t="s">
        <v>493</v>
      </c>
      <c r="E3" s="362" t="s">
        <v>494</v>
      </c>
      <c r="F3" s="362" t="s">
        <v>485</v>
      </c>
      <c r="G3" s="364" t="s">
        <v>495</v>
      </c>
    </row>
    <row r="4" spans="1:7" s="19" customFormat="1" ht="12" customHeight="1">
      <c r="A4" s="262">
        <v>1</v>
      </c>
      <c r="B4" s="251">
        <v>2</v>
      </c>
      <c r="C4" s="251">
        <v>3</v>
      </c>
      <c r="D4" s="251">
        <v>4</v>
      </c>
      <c r="E4" s="251">
        <v>5</v>
      </c>
      <c r="F4" s="251">
        <v>6</v>
      </c>
      <c r="G4" s="251">
        <v>7</v>
      </c>
    </row>
    <row r="5" spans="1:7" s="19" customFormat="1" ht="12.75">
      <c r="A5" s="350" t="s">
        <v>482</v>
      </c>
      <c r="B5" s="355">
        <v>190500000</v>
      </c>
      <c r="C5" s="351">
        <v>190500000</v>
      </c>
      <c r="D5" s="251" t="s">
        <v>529</v>
      </c>
      <c r="E5" s="251"/>
      <c r="F5" s="351">
        <v>190500000</v>
      </c>
      <c r="G5" s="261">
        <f>SUM(C5-E5-F5)</f>
        <v>0</v>
      </c>
    </row>
    <row r="6" spans="1:7" s="19" customFormat="1" ht="12.75">
      <c r="A6" s="353" t="s">
        <v>477</v>
      </c>
      <c r="B6" s="355">
        <v>200300001</v>
      </c>
      <c r="C6" s="354">
        <v>189890774</v>
      </c>
      <c r="D6" s="251" t="s">
        <v>530</v>
      </c>
      <c r="E6" s="251"/>
      <c r="F6" s="354">
        <v>189890774</v>
      </c>
      <c r="G6" s="261">
        <f t="shared" ref="G6:G16" si="0">SUM(C6-E6-F6)</f>
        <v>0</v>
      </c>
    </row>
    <row r="7" spans="1:7" s="19" customFormat="1" ht="12.75">
      <c r="A7" s="363" t="s">
        <v>497</v>
      </c>
      <c r="B7" s="356">
        <v>90740000</v>
      </c>
      <c r="C7" s="354">
        <v>56200000</v>
      </c>
      <c r="D7" s="251" t="s">
        <v>496</v>
      </c>
      <c r="E7" s="251"/>
      <c r="F7" s="354">
        <v>56200000</v>
      </c>
      <c r="G7" s="261">
        <f t="shared" si="0"/>
        <v>0</v>
      </c>
    </row>
    <row r="8" spans="1:7" s="19" customFormat="1" ht="12.75">
      <c r="A8" s="363" t="s">
        <v>498</v>
      </c>
      <c r="B8" s="356">
        <v>41000000</v>
      </c>
      <c r="C8" s="356">
        <v>41000000</v>
      </c>
      <c r="D8" s="251" t="s">
        <v>496</v>
      </c>
      <c r="E8" s="251"/>
      <c r="F8" s="356">
        <v>41000000</v>
      </c>
      <c r="G8" s="261">
        <f t="shared" si="0"/>
        <v>0</v>
      </c>
    </row>
    <row r="9" spans="1:7" s="19" customFormat="1" ht="12.75">
      <c r="A9" s="359" t="s">
        <v>478</v>
      </c>
      <c r="B9" s="357">
        <v>3000000</v>
      </c>
      <c r="C9" s="357">
        <v>3000000</v>
      </c>
      <c r="D9" s="251" t="s">
        <v>496</v>
      </c>
      <c r="E9" s="251"/>
      <c r="F9" s="357">
        <v>3000000</v>
      </c>
      <c r="G9" s="261">
        <f t="shared" si="0"/>
        <v>0</v>
      </c>
    </row>
    <row r="10" spans="1:7" s="19" customFormat="1" ht="12.75">
      <c r="A10" s="359" t="s">
        <v>479</v>
      </c>
      <c r="B10" s="357">
        <v>200000</v>
      </c>
      <c r="C10" s="357">
        <v>200000</v>
      </c>
      <c r="D10" s="251" t="s">
        <v>496</v>
      </c>
      <c r="E10" s="251"/>
      <c r="F10" s="357">
        <v>200000</v>
      </c>
      <c r="G10" s="261">
        <f t="shared" si="0"/>
        <v>0</v>
      </c>
    </row>
    <row r="11" spans="1:7" s="19" customFormat="1" ht="12.75">
      <c r="A11" s="365" t="s">
        <v>499</v>
      </c>
      <c r="B11" s="357">
        <v>1314931</v>
      </c>
      <c r="C11" s="357">
        <v>1314931</v>
      </c>
      <c r="D11" s="251" t="s">
        <v>496</v>
      </c>
      <c r="E11" s="251"/>
      <c r="F11" s="357">
        <v>1314931</v>
      </c>
      <c r="G11" s="261">
        <f t="shared" si="0"/>
        <v>0</v>
      </c>
    </row>
    <row r="12" spans="1:7" ht="15.95" customHeight="1">
      <c r="A12" s="365" t="s">
        <v>500</v>
      </c>
      <c r="B12" s="357">
        <v>13205282</v>
      </c>
      <c r="C12" s="357">
        <v>13205282</v>
      </c>
      <c r="D12" s="251" t="s">
        <v>496</v>
      </c>
      <c r="E12" s="251"/>
      <c r="F12" s="357">
        <v>13205282</v>
      </c>
      <c r="G12" s="261">
        <f t="shared" si="0"/>
        <v>0</v>
      </c>
    </row>
    <row r="13" spans="1:7" ht="15.95" customHeight="1">
      <c r="A13" s="365" t="s">
        <v>501</v>
      </c>
      <c r="B13" s="357">
        <v>754000</v>
      </c>
      <c r="C13" s="357">
        <v>754000</v>
      </c>
      <c r="D13" s="251" t="s">
        <v>496</v>
      </c>
      <c r="E13" s="366"/>
      <c r="F13" s="357">
        <v>754000</v>
      </c>
      <c r="G13" s="261">
        <f t="shared" si="0"/>
        <v>0</v>
      </c>
    </row>
    <row r="14" spans="1:7" ht="15.95" customHeight="1">
      <c r="A14" s="365" t="s">
        <v>502</v>
      </c>
      <c r="B14" s="357">
        <v>150000</v>
      </c>
      <c r="C14" s="357">
        <v>150000</v>
      </c>
      <c r="D14" s="251" t="s">
        <v>496</v>
      </c>
      <c r="E14" s="366"/>
      <c r="F14" s="357">
        <v>150000</v>
      </c>
      <c r="G14" s="261">
        <f t="shared" si="0"/>
        <v>0</v>
      </c>
    </row>
    <row r="15" spans="1:7" ht="15.95" customHeight="1">
      <c r="A15" s="365" t="s">
        <v>503</v>
      </c>
      <c r="B15" s="357">
        <v>400000</v>
      </c>
      <c r="C15" s="357">
        <v>400000</v>
      </c>
      <c r="D15" s="251" t="s">
        <v>496</v>
      </c>
      <c r="E15" s="366"/>
      <c r="F15" s="357">
        <v>400000</v>
      </c>
      <c r="G15" s="261">
        <f t="shared" si="0"/>
        <v>0</v>
      </c>
    </row>
    <row r="16" spans="1:7" ht="15.95" customHeight="1">
      <c r="A16" s="365" t="s">
        <v>515</v>
      </c>
      <c r="B16" s="357">
        <v>17462500</v>
      </c>
      <c r="C16" s="357">
        <v>17462500</v>
      </c>
      <c r="D16" s="251" t="s">
        <v>496</v>
      </c>
      <c r="E16" s="366"/>
      <c r="F16" s="357">
        <v>17462500</v>
      </c>
      <c r="G16" s="261">
        <f t="shared" si="0"/>
        <v>0</v>
      </c>
    </row>
    <row r="17" spans="1:7" ht="15.95" customHeight="1">
      <c r="A17" s="365" t="s">
        <v>527</v>
      </c>
      <c r="B17" s="357"/>
      <c r="C17" s="357"/>
      <c r="D17" s="251"/>
      <c r="E17" s="366"/>
      <c r="F17" s="357">
        <v>9564402</v>
      </c>
      <c r="G17" s="261"/>
    </row>
    <row r="18" spans="1:7" s="226" customFormat="1" ht="18" customHeight="1">
      <c r="A18" s="243" t="s">
        <v>442</v>
      </c>
      <c r="B18" s="225">
        <f>SUM(B5:B16)</f>
        <v>559026714</v>
      </c>
      <c r="C18" s="225">
        <f>SUM(C5:C16)</f>
        <v>514077487</v>
      </c>
      <c r="D18" s="367"/>
      <c r="E18" s="225">
        <f>SUM(E5:E14)</f>
        <v>0</v>
      </c>
      <c r="F18" s="225">
        <f>SUM(F5:F17)</f>
        <v>523641889</v>
      </c>
      <c r="G18" s="225">
        <f>SUM(G5:G16)</f>
        <v>0</v>
      </c>
    </row>
  </sheetData>
  <sheetProtection selectLockedCells="1" selectUnlockedCells="1"/>
  <mergeCells count="1">
    <mergeCell ref="A1:G1"/>
  </mergeCells>
  <printOptions horizontalCentered="1"/>
  <pageMargins left="0.78740157480314965" right="0.78740157480314965" top="0.9055118110236221" bottom="0.47244094488188981" header="0.31496062992125984" footer="0.51181102362204722"/>
  <pageSetup paperSize="9" scale="94" firstPageNumber="0" orientation="landscape" r:id="rId1"/>
  <headerFooter alignWithMargins="0">
    <oddHeader>&amp;C&amp;"Times New Roman CE,Félkövér"&amp;12Létavértes Városi Önkormányzat 2024. évi költségvetése&amp;R&amp;"Times New Roman CE,Félkövér dőlt"&amp;11
6. melléklet a /2025. (V.29) önkormányzati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E12" sqref="E12"/>
    </sheetView>
  </sheetViews>
  <sheetFormatPr defaultRowHeight="18" customHeight="1"/>
  <cols>
    <col min="1" max="1" width="60.6640625" style="40" customWidth="1"/>
    <col min="2" max="2" width="17.83203125" style="41" customWidth="1"/>
    <col min="3" max="3" width="16.33203125" style="41" customWidth="1"/>
    <col min="4" max="4" width="18" style="41" customWidth="1"/>
    <col min="5" max="5" width="16.6640625" style="41" customWidth="1"/>
    <col min="6" max="6" width="18.83203125" style="41" customWidth="1"/>
    <col min="7" max="8" width="12.83203125" style="41" customWidth="1"/>
    <col min="9" max="9" width="13.83203125" style="41" customWidth="1"/>
    <col min="10" max="16384" width="9.33203125" style="41"/>
  </cols>
  <sheetData>
    <row r="1" spans="1:6" ht="24.75" customHeight="1">
      <c r="A1" s="411" t="s">
        <v>202</v>
      </c>
      <c r="B1" s="411"/>
      <c r="C1" s="411"/>
      <c r="D1" s="411"/>
      <c r="E1" s="411"/>
      <c r="F1" s="411"/>
    </row>
    <row r="2" spans="1:6" ht="23.25" customHeight="1">
      <c r="A2" s="20"/>
      <c r="B2" s="19"/>
      <c r="C2" s="19"/>
      <c r="D2" s="19"/>
      <c r="E2" s="19"/>
      <c r="F2" s="42" t="s">
        <v>487</v>
      </c>
    </row>
    <row r="3" spans="1:6" s="43" customFormat="1" ht="48.75" customHeight="1">
      <c r="A3" s="22" t="s">
        <v>203</v>
      </c>
      <c r="B3" s="368" t="s">
        <v>491</v>
      </c>
      <c r="C3" s="368" t="s">
        <v>493</v>
      </c>
      <c r="D3" s="368" t="s">
        <v>494</v>
      </c>
      <c r="E3" s="368" t="s">
        <v>485</v>
      </c>
      <c r="F3" s="369" t="s">
        <v>504</v>
      </c>
    </row>
    <row r="4" spans="1:6" s="19" customFormat="1" ht="15" customHeight="1">
      <c r="A4" s="370">
        <v>1</v>
      </c>
      <c r="B4" s="371">
        <v>2</v>
      </c>
      <c r="C4" s="371">
        <v>3</v>
      </c>
      <c r="D4" s="371">
        <v>4</v>
      </c>
      <c r="E4" s="371">
        <v>5</v>
      </c>
      <c r="F4" s="372">
        <v>6</v>
      </c>
    </row>
    <row r="5" spans="1:6" s="224" customFormat="1" ht="15.95" customHeight="1">
      <c r="A5" s="350" t="s">
        <v>483</v>
      </c>
      <c r="B5" s="355">
        <v>356300000</v>
      </c>
      <c r="C5" s="373" t="s">
        <v>528</v>
      </c>
      <c r="D5" s="374"/>
      <c r="E5" s="351">
        <v>324033000</v>
      </c>
      <c r="F5" s="375"/>
    </row>
    <row r="6" spans="1:6" s="224" customFormat="1" ht="15.95" customHeight="1">
      <c r="A6" s="363" t="s">
        <v>517</v>
      </c>
      <c r="B6" s="356">
        <v>134229767</v>
      </c>
      <c r="C6" s="373" t="s">
        <v>528</v>
      </c>
      <c r="D6" s="374"/>
      <c r="E6" s="354">
        <v>118379000</v>
      </c>
      <c r="F6" s="375"/>
    </row>
    <row r="7" spans="1:6" ht="15.95" customHeight="1">
      <c r="A7" s="353" t="s">
        <v>484</v>
      </c>
      <c r="B7" s="356">
        <v>3000000</v>
      </c>
      <c r="C7" s="373" t="s">
        <v>505</v>
      </c>
      <c r="D7" s="358"/>
      <c r="E7" s="356">
        <v>2715000</v>
      </c>
      <c r="F7" s="376"/>
    </row>
    <row r="8" spans="1:6" ht="15.95" customHeight="1">
      <c r="A8" s="352" t="s">
        <v>480</v>
      </c>
      <c r="B8" s="356">
        <v>26176535</v>
      </c>
      <c r="C8" s="373" t="s">
        <v>505</v>
      </c>
      <c r="D8" s="358"/>
      <c r="E8" s="356">
        <v>26176535</v>
      </c>
      <c r="F8" s="376"/>
    </row>
    <row r="9" spans="1:6" ht="15.95" customHeight="1">
      <c r="A9" s="397" t="s">
        <v>531</v>
      </c>
      <c r="B9" s="356">
        <v>8000000</v>
      </c>
      <c r="C9" s="373" t="s">
        <v>505</v>
      </c>
      <c r="D9" s="358"/>
      <c r="E9" s="356">
        <v>8000000</v>
      </c>
      <c r="F9" s="376"/>
    </row>
    <row r="10" spans="1:6" ht="15.95" customHeight="1">
      <c r="A10" s="365" t="s">
        <v>527</v>
      </c>
      <c r="B10" s="356"/>
      <c r="C10" s="373"/>
      <c r="D10" s="358"/>
      <c r="E10" s="356">
        <v>-9564402</v>
      </c>
      <c r="F10" s="376"/>
    </row>
    <row r="11" spans="1:6" s="44" customFormat="1" ht="18" customHeight="1">
      <c r="A11" s="377"/>
      <c r="B11" s="378">
        <f>SUM(B5:B8)</f>
        <v>519706302</v>
      </c>
      <c r="C11" s="379"/>
      <c r="D11" s="378">
        <f>SUM(D5:D8)</f>
        <v>0</v>
      </c>
      <c r="E11" s="378">
        <f>SUM(E5:E10)</f>
        <v>469739133</v>
      </c>
      <c r="F11" s="378">
        <f>SUM(F5:F8)</f>
        <v>0</v>
      </c>
    </row>
    <row r="14" spans="1:6" ht="18" customHeight="1">
      <c r="B14" s="134"/>
    </row>
  </sheetData>
  <sheetProtection selectLockedCells="1" selectUnlockedCells="1"/>
  <mergeCells count="1">
    <mergeCell ref="A1:F1"/>
  </mergeCells>
  <printOptions horizontalCentered="1"/>
  <pageMargins left="0.78740157480314965" right="0.78740157480314965" top="1.4566929133858268" bottom="0.98425196850393704" header="0.39370078740157483" footer="0.51181102362204722"/>
  <pageSetup paperSize="9" scale="94" firstPageNumber="0" orientation="landscape" horizontalDpi="300" verticalDpi="300" r:id="rId1"/>
  <headerFooter alignWithMargins="0">
    <oddHeader xml:space="preserve">&amp;C&amp;"Times New Roman CE,Félkövér"&amp;12Létavértes Városi Önkormányzat 2023. évi költségvetése&amp;R&amp;"Times New Roman CE,Félkövér dőlt"&amp;12 &amp;11 
7. melléklet a 17/2023. (X.26) önkormányzati rendelethez
&amp;"Times New Roman CE,Normál"&amp;10  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K147"/>
  <sheetViews>
    <sheetView topLeftCell="A88" workbookViewId="0">
      <selection activeCell="M113" sqref="M113"/>
    </sheetView>
  </sheetViews>
  <sheetFormatPr defaultRowHeight="14.25" customHeight="1"/>
  <cols>
    <col min="1" max="1" width="15.33203125" style="45" customWidth="1"/>
    <col min="2" max="2" width="55.1640625" style="46" customWidth="1"/>
    <col min="3" max="3" width="19.5" style="47" customWidth="1"/>
    <col min="4" max="4" width="16.5" style="48" customWidth="1"/>
    <col min="5" max="5" width="15" style="48" bestFit="1" customWidth="1"/>
    <col min="6" max="16384" width="9.33203125" style="48"/>
  </cols>
  <sheetData>
    <row r="1" spans="1:5" s="51" customFormat="1" ht="16.5" customHeight="1">
      <c r="A1" s="49"/>
      <c r="B1" s="50"/>
      <c r="C1" s="412" t="s">
        <v>523</v>
      </c>
      <c r="D1" s="412"/>
      <c r="E1" s="412"/>
    </row>
    <row r="2" spans="1:5" s="53" customFormat="1" ht="31.5" customHeight="1">
      <c r="A2" s="52" t="s">
        <v>137</v>
      </c>
      <c r="B2" s="116" t="s">
        <v>204</v>
      </c>
      <c r="C2" s="264"/>
      <c r="D2" s="264"/>
      <c r="E2" s="322" t="s">
        <v>205</v>
      </c>
    </row>
    <row r="3" spans="1:5" s="53" customFormat="1" ht="25.5" customHeight="1">
      <c r="A3" s="395" t="s">
        <v>206</v>
      </c>
      <c r="B3" s="54" t="s">
        <v>207</v>
      </c>
      <c r="C3" s="265"/>
      <c r="D3" s="265"/>
      <c r="E3" s="55">
        <v>1</v>
      </c>
    </row>
    <row r="4" spans="1:5" s="58" customFormat="1" ht="15.95" customHeight="1">
      <c r="A4" s="56"/>
      <c r="B4" s="56"/>
      <c r="E4" s="57" t="s">
        <v>487</v>
      </c>
    </row>
    <row r="5" spans="1:5" ht="26.25" customHeight="1">
      <c r="A5" s="59" t="s">
        <v>208</v>
      </c>
      <c r="B5" s="266" t="s">
        <v>209</v>
      </c>
      <c r="C5" s="279" t="s">
        <v>210</v>
      </c>
      <c r="D5" s="272" t="s">
        <v>443</v>
      </c>
      <c r="E5" s="60" t="s">
        <v>444</v>
      </c>
    </row>
    <row r="6" spans="1:5" s="63" customFormat="1" ht="12.95" customHeight="1">
      <c r="A6" s="61">
        <v>1</v>
      </c>
      <c r="B6" s="267">
        <v>2</v>
      </c>
      <c r="C6" s="280">
        <v>3</v>
      </c>
      <c r="D6" s="273">
        <v>4</v>
      </c>
      <c r="E6" s="62">
        <v>5</v>
      </c>
    </row>
    <row r="7" spans="1:5" s="63" customFormat="1" ht="15.95" customHeight="1">
      <c r="A7" s="64"/>
      <c r="B7" s="65" t="s">
        <v>135</v>
      </c>
      <c r="C7" s="281"/>
      <c r="D7" s="66"/>
      <c r="E7" s="66"/>
    </row>
    <row r="8" spans="1:5" s="63" customFormat="1" ht="12" customHeight="1">
      <c r="A8" s="6" t="s">
        <v>4</v>
      </c>
      <c r="B8" s="227" t="s">
        <v>423</v>
      </c>
      <c r="C8" s="282">
        <f>+C9+C10+C11+C12+C13+C14+C15</f>
        <v>1102516340</v>
      </c>
      <c r="D8" s="282">
        <f>+D9+D10+D11+D12+D13+D14+D15</f>
        <v>7586047</v>
      </c>
      <c r="E8" s="282">
        <f>+E9+E10+E11+E12+E13+E14+E15</f>
        <v>1110102387</v>
      </c>
    </row>
    <row r="9" spans="1:5" s="68" customFormat="1" ht="12" customHeight="1">
      <c r="A9" s="67" t="s">
        <v>242</v>
      </c>
      <c r="B9" s="228" t="s">
        <v>5</v>
      </c>
      <c r="C9" s="133">
        <v>262315807</v>
      </c>
      <c r="D9" s="133"/>
      <c r="E9" s="8">
        <f t="shared" ref="E9:E14" si="0">SUM(C9:D9)</f>
        <v>262315807</v>
      </c>
    </row>
    <row r="10" spans="1:5" s="70" customFormat="1" ht="12" customHeight="1">
      <c r="A10" s="69" t="s">
        <v>243</v>
      </c>
      <c r="B10" s="229" t="s">
        <v>6</v>
      </c>
      <c r="C10" s="134">
        <v>486887144</v>
      </c>
      <c r="D10" s="134">
        <v>-2045293</v>
      </c>
      <c r="E10" s="9">
        <f t="shared" si="0"/>
        <v>484841851</v>
      </c>
    </row>
    <row r="11" spans="1:5" s="70" customFormat="1" ht="12" customHeight="1">
      <c r="A11" s="333" t="s">
        <v>462</v>
      </c>
      <c r="B11" s="168" t="s">
        <v>463</v>
      </c>
      <c r="C11" s="134">
        <v>167952271</v>
      </c>
      <c r="D11" s="134">
        <v>437909</v>
      </c>
      <c r="E11" s="9">
        <f t="shared" si="0"/>
        <v>168390180</v>
      </c>
    </row>
    <row r="12" spans="1:5" s="70" customFormat="1" ht="12" customHeight="1">
      <c r="A12" s="333" t="s">
        <v>464</v>
      </c>
      <c r="B12" s="168" t="s">
        <v>465</v>
      </c>
      <c r="C12" s="134">
        <v>143230161</v>
      </c>
      <c r="D12" s="134"/>
      <c r="E12" s="9">
        <f t="shared" si="0"/>
        <v>143230161</v>
      </c>
    </row>
    <row r="13" spans="1:5" s="70" customFormat="1" ht="12" customHeight="1">
      <c r="A13" s="69" t="s">
        <v>244</v>
      </c>
      <c r="B13" s="229" t="s">
        <v>7</v>
      </c>
      <c r="C13" s="134">
        <v>21898072</v>
      </c>
      <c r="D13" s="134">
        <v>1815684</v>
      </c>
      <c r="E13" s="9">
        <f t="shared" si="0"/>
        <v>23713756</v>
      </c>
    </row>
    <row r="14" spans="1:5" s="70" customFormat="1" ht="12" customHeight="1">
      <c r="A14" s="69" t="s">
        <v>245</v>
      </c>
      <c r="B14" s="229" t="s">
        <v>344</v>
      </c>
      <c r="C14" s="340">
        <v>20232885</v>
      </c>
      <c r="D14" s="276">
        <v>7377747</v>
      </c>
      <c r="E14" s="246">
        <f t="shared" si="0"/>
        <v>27610632</v>
      </c>
    </row>
    <row r="15" spans="1:5" s="68" customFormat="1" ht="12" customHeight="1">
      <c r="A15" s="71" t="s">
        <v>246</v>
      </c>
      <c r="B15" s="268" t="s">
        <v>345</v>
      </c>
      <c r="C15" s="341"/>
      <c r="D15" s="277"/>
      <c r="E15" s="263">
        <f>SUM(C15:D15)</f>
        <v>0</v>
      </c>
    </row>
    <row r="16" spans="1:5" s="68" customFormat="1" ht="12" customHeight="1">
      <c r="A16" s="6" t="s">
        <v>8</v>
      </c>
      <c r="B16" s="215" t="s">
        <v>424</v>
      </c>
      <c r="C16" s="342">
        <f>+C17+C18+C19+C20+C21</f>
        <v>143391741</v>
      </c>
      <c r="D16" s="274">
        <f>+D17+D18+D19+D20+D21</f>
        <v>1998300</v>
      </c>
      <c r="E16" s="7">
        <f>+E17+E18+E19+E20+E21</f>
        <v>145390041</v>
      </c>
    </row>
    <row r="17" spans="1:5" s="68" customFormat="1" ht="12" customHeight="1">
      <c r="A17" s="67" t="s">
        <v>247</v>
      </c>
      <c r="B17" s="228" t="s">
        <v>9</v>
      </c>
      <c r="C17" s="343"/>
      <c r="D17" s="275"/>
      <c r="E17" s="8"/>
    </row>
    <row r="18" spans="1:5" s="68" customFormat="1" ht="12" customHeight="1">
      <c r="A18" s="69" t="s">
        <v>248</v>
      </c>
      <c r="B18" s="229" t="s">
        <v>10</v>
      </c>
      <c r="C18" s="344"/>
      <c r="D18" s="15"/>
      <c r="E18" s="9"/>
    </row>
    <row r="19" spans="1:5" s="68" customFormat="1" ht="12" customHeight="1">
      <c r="A19" s="69" t="s">
        <v>249</v>
      </c>
      <c r="B19" s="334" t="s">
        <v>470</v>
      </c>
      <c r="C19" s="344"/>
      <c r="D19" s="15"/>
      <c r="E19" s="9"/>
    </row>
    <row r="20" spans="1:5" s="68" customFormat="1" ht="12" customHeight="1">
      <c r="A20" s="69" t="s">
        <v>250</v>
      </c>
      <c r="B20" s="334" t="s">
        <v>11</v>
      </c>
      <c r="C20" s="344"/>
      <c r="D20" s="15"/>
      <c r="E20" s="9"/>
    </row>
    <row r="21" spans="1:5" s="68" customFormat="1" ht="12" customHeight="1">
      <c r="A21" s="69" t="s">
        <v>251</v>
      </c>
      <c r="B21" s="229" t="s">
        <v>12</v>
      </c>
      <c r="C21" s="9">
        <v>143391741</v>
      </c>
      <c r="D21" s="15">
        <v>1998300</v>
      </c>
      <c r="E21" s="9">
        <f>SUM(C21:D21)</f>
        <v>145390041</v>
      </c>
    </row>
    <row r="22" spans="1:5" s="70" customFormat="1" ht="12" customHeight="1">
      <c r="A22" s="6" t="s">
        <v>13</v>
      </c>
      <c r="B22" s="227" t="s">
        <v>425</v>
      </c>
      <c r="C22" s="342">
        <f>+C23+C24+C25+C26+C27</f>
        <v>288736500</v>
      </c>
      <c r="D22" s="274">
        <f>+D23+D24+D25+D26+D27</f>
        <v>0</v>
      </c>
      <c r="E22" s="7">
        <f>+E23+E24+E25+E26+E27</f>
        <v>288736500</v>
      </c>
    </row>
    <row r="23" spans="1:5" s="70" customFormat="1" ht="12" customHeight="1">
      <c r="A23" s="67" t="s">
        <v>252</v>
      </c>
      <c r="B23" s="228" t="s">
        <v>14</v>
      </c>
      <c r="C23" s="134">
        <v>288736500</v>
      </c>
      <c r="D23" s="275"/>
      <c r="E23" s="8">
        <f>C23+D23</f>
        <v>288736500</v>
      </c>
    </row>
    <row r="24" spans="1:5" s="68" customFormat="1" ht="12" customHeight="1">
      <c r="A24" s="69" t="s">
        <v>253</v>
      </c>
      <c r="B24" s="229" t="s">
        <v>15</v>
      </c>
      <c r="C24" s="344"/>
      <c r="D24" s="15"/>
      <c r="E24" s="9"/>
    </row>
    <row r="25" spans="1:5" s="70" customFormat="1" ht="12" customHeight="1">
      <c r="A25" s="69" t="s">
        <v>254</v>
      </c>
      <c r="B25" s="328" t="s">
        <v>16</v>
      </c>
      <c r="C25" s="344"/>
      <c r="D25" s="15"/>
      <c r="E25" s="9"/>
    </row>
    <row r="26" spans="1:5" s="70" customFormat="1" ht="12" customHeight="1">
      <c r="A26" s="69" t="s">
        <v>255</v>
      </c>
      <c r="B26" s="328" t="s">
        <v>17</v>
      </c>
      <c r="C26" s="344"/>
      <c r="D26" s="15"/>
      <c r="E26" s="9"/>
    </row>
    <row r="27" spans="1:5" s="70" customFormat="1" ht="12" customHeight="1">
      <c r="A27" s="69" t="s">
        <v>256</v>
      </c>
      <c r="B27" s="229" t="s">
        <v>18</v>
      </c>
      <c r="C27" s="339"/>
      <c r="D27" s="15"/>
      <c r="E27" s="9">
        <f>SUM(C27:D27)</f>
        <v>0</v>
      </c>
    </row>
    <row r="28" spans="1:5" s="70" customFormat="1" ht="12" customHeight="1">
      <c r="A28" s="6" t="s">
        <v>19</v>
      </c>
      <c r="B28" s="227" t="s">
        <v>426</v>
      </c>
      <c r="C28" s="342">
        <f>+C29+C32++C33</f>
        <v>169800000</v>
      </c>
      <c r="D28" s="274">
        <f>+D29+D32++D33</f>
        <v>0</v>
      </c>
      <c r="E28" s="7">
        <f>+E29+E32++E33</f>
        <v>169800000</v>
      </c>
    </row>
    <row r="29" spans="1:5" s="70" customFormat="1" ht="12" customHeight="1">
      <c r="A29" s="69" t="s">
        <v>260</v>
      </c>
      <c r="B29" s="229" t="s">
        <v>418</v>
      </c>
      <c r="C29" s="345">
        <f>SUM(C30:C31)</f>
        <v>163500000</v>
      </c>
      <c r="D29" s="276">
        <f>SUM(D30:D31)</f>
        <v>0</v>
      </c>
      <c r="E29" s="246">
        <f>SUM(C29:D29)</f>
        <v>163500000</v>
      </c>
    </row>
    <row r="30" spans="1:5" s="70" customFormat="1" ht="12" customHeight="1">
      <c r="A30" s="69" t="s">
        <v>257</v>
      </c>
      <c r="B30" s="229" t="s">
        <v>20</v>
      </c>
      <c r="C30" s="134">
        <v>13500000</v>
      </c>
      <c r="D30" s="15"/>
      <c r="E30" s="9">
        <f>SUM(C30:D30)</f>
        <v>13500000</v>
      </c>
    </row>
    <row r="31" spans="1:5" s="70" customFormat="1" ht="12" customHeight="1">
      <c r="A31" s="69" t="s">
        <v>258</v>
      </c>
      <c r="B31" s="229" t="s">
        <v>21</v>
      </c>
      <c r="C31" s="134">
        <v>150000000</v>
      </c>
      <c r="D31" s="15"/>
      <c r="E31" s="9">
        <f>SUM(C31:D31)</f>
        <v>150000000</v>
      </c>
    </row>
    <row r="32" spans="1:5" s="70" customFormat="1" ht="12" customHeight="1">
      <c r="A32" s="69" t="s">
        <v>474</v>
      </c>
      <c r="B32" s="229" t="s">
        <v>481</v>
      </c>
      <c r="C32" s="134">
        <v>5000000</v>
      </c>
      <c r="D32" s="15"/>
      <c r="E32" s="9">
        <f>SUM(C32:D32)</f>
        <v>5000000</v>
      </c>
    </row>
    <row r="33" spans="1:5" s="70" customFormat="1" ht="12" customHeight="1">
      <c r="A33" s="71" t="s">
        <v>259</v>
      </c>
      <c r="B33" s="268" t="s">
        <v>22</v>
      </c>
      <c r="C33" s="134">
        <v>1300000</v>
      </c>
      <c r="D33" s="16"/>
      <c r="E33" s="10">
        <f>SUM(C33:D33)</f>
        <v>1300000</v>
      </c>
    </row>
    <row r="34" spans="1:5" s="70" customFormat="1" ht="12" customHeight="1">
      <c r="A34" s="6" t="s">
        <v>23</v>
      </c>
      <c r="B34" s="227" t="s">
        <v>427</v>
      </c>
      <c r="C34" s="342">
        <f>SUM(C35:C45)</f>
        <v>183695379</v>
      </c>
      <c r="D34" s="274">
        <f>SUM(D35:D45)</f>
        <v>0</v>
      </c>
      <c r="E34" s="7">
        <f>SUM(E35:E45)</f>
        <v>183695379</v>
      </c>
    </row>
    <row r="35" spans="1:5" s="70" customFormat="1" ht="12" customHeight="1">
      <c r="A35" s="67" t="s">
        <v>261</v>
      </c>
      <c r="B35" s="228" t="s">
        <v>24</v>
      </c>
      <c r="C35" s="133">
        <v>20000000</v>
      </c>
      <c r="D35" s="275"/>
      <c r="E35" s="8">
        <f>SUM(C35:D35)</f>
        <v>20000000</v>
      </c>
    </row>
    <row r="36" spans="1:5" s="70" customFormat="1" ht="12" customHeight="1">
      <c r="A36" s="69" t="s">
        <v>262</v>
      </c>
      <c r="B36" s="229" t="s">
        <v>25</v>
      </c>
      <c r="C36" s="134">
        <v>116348360</v>
      </c>
      <c r="D36" s="15"/>
      <c r="E36" s="9">
        <f>SUM(C36:D36)</f>
        <v>116348360</v>
      </c>
    </row>
    <row r="37" spans="1:5" s="70" customFormat="1" ht="12" customHeight="1">
      <c r="A37" s="69" t="s">
        <v>263</v>
      </c>
      <c r="B37" s="229" t="s">
        <v>26</v>
      </c>
      <c r="C37" s="134">
        <v>7753200</v>
      </c>
      <c r="D37" s="15"/>
      <c r="E37" s="9">
        <f>SUM(C37:D37)</f>
        <v>7753200</v>
      </c>
    </row>
    <row r="38" spans="1:5" s="70" customFormat="1" ht="12" customHeight="1">
      <c r="A38" s="69" t="s">
        <v>264</v>
      </c>
      <c r="B38" s="229" t="s">
        <v>27</v>
      </c>
      <c r="C38" s="134"/>
      <c r="D38" s="15"/>
      <c r="E38" s="9"/>
    </row>
    <row r="39" spans="1:5" s="70" customFormat="1" ht="12" customHeight="1">
      <c r="A39" s="69" t="s">
        <v>265</v>
      </c>
      <c r="B39" s="229" t="s">
        <v>28</v>
      </c>
      <c r="C39" s="134"/>
      <c r="D39" s="15"/>
      <c r="E39" s="9"/>
    </row>
    <row r="40" spans="1:5" s="70" customFormat="1" ht="12" customHeight="1">
      <c r="A40" s="69" t="s">
        <v>266</v>
      </c>
      <c r="B40" s="229" t="s">
        <v>29</v>
      </c>
      <c r="C40" s="134">
        <v>23813864</v>
      </c>
      <c r="D40" s="15"/>
      <c r="E40" s="9">
        <f>SUM(C40:D40)</f>
        <v>23813864</v>
      </c>
    </row>
    <row r="41" spans="1:5" s="70" customFormat="1" ht="12" customHeight="1">
      <c r="A41" s="69" t="s">
        <v>267</v>
      </c>
      <c r="B41" s="229" t="s">
        <v>30</v>
      </c>
      <c r="C41" s="134">
        <v>14282035</v>
      </c>
      <c r="D41" s="15"/>
      <c r="E41" s="9">
        <v>14282035</v>
      </c>
    </row>
    <row r="42" spans="1:5" s="70" customFormat="1" ht="12" customHeight="1">
      <c r="A42" s="69" t="s">
        <v>268</v>
      </c>
      <c r="B42" s="229" t="s">
        <v>420</v>
      </c>
      <c r="C42" s="344"/>
      <c r="D42" s="15"/>
      <c r="E42" s="9"/>
    </row>
    <row r="43" spans="1:5" s="70" customFormat="1" ht="12" customHeight="1">
      <c r="A43" s="69" t="s">
        <v>269</v>
      </c>
      <c r="B43" s="229" t="s">
        <v>32</v>
      </c>
      <c r="C43" s="344"/>
      <c r="D43" s="15"/>
      <c r="E43" s="9"/>
    </row>
    <row r="44" spans="1:5" s="70" customFormat="1" ht="12" customHeight="1">
      <c r="A44" s="71" t="s">
        <v>271</v>
      </c>
      <c r="B44" s="268" t="s">
        <v>421</v>
      </c>
      <c r="C44" s="16">
        <v>1497920</v>
      </c>
      <c r="E44" s="16">
        <v>1497920</v>
      </c>
    </row>
    <row r="45" spans="1:5" s="70" customFormat="1" ht="12" customHeight="1">
      <c r="A45" s="71" t="s">
        <v>270</v>
      </c>
      <c r="B45" s="268" t="s">
        <v>33</v>
      </c>
      <c r="C45" s="347"/>
      <c r="D45" s="16"/>
      <c r="E45" s="10"/>
    </row>
    <row r="46" spans="1:5" s="70" customFormat="1" ht="12" customHeight="1">
      <c r="A46" s="6" t="s">
        <v>34</v>
      </c>
      <c r="B46" s="227" t="s">
        <v>428</v>
      </c>
      <c r="C46" s="342">
        <f>SUM(C47:C51)</f>
        <v>89000000</v>
      </c>
      <c r="D46" s="274">
        <f>SUM(D47:D51)</f>
        <v>0</v>
      </c>
      <c r="E46" s="7">
        <f>SUM(E47:E51)</f>
        <v>89000000</v>
      </c>
    </row>
    <row r="47" spans="1:5" s="70" customFormat="1" ht="12" customHeight="1">
      <c r="A47" s="67" t="s">
        <v>273</v>
      </c>
      <c r="B47" s="228" t="s">
        <v>35</v>
      </c>
      <c r="C47" s="343"/>
      <c r="D47" s="275"/>
      <c r="E47" s="8"/>
    </row>
    <row r="48" spans="1:5" s="70" customFormat="1" ht="12" customHeight="1">
      <c r="A48" s="69" t="s">
        <v>274</v>
      </c>
      <c r="B48" s="229" t="s">
        <v>36</v>
      </c>
      <c r="C48" s="344">
        <v>89000000</v>
      </c>
      <c r="D48" s="15"/>
      <c r="E48" s="9">
        <f>SUM(C48:D48)</f>
        <v>89000000</v>
      </c>
    </row>
    <row r="49" spans="1:5" s="70" customFormat="1" ht="12" customHeight="1">
      <c r="A49" s="69" t="s">
        <v>275</v>
      </c>
      <c r="B49" s="229" t="s">
        <v>37</v>
      </c>
      <c r="C49" s="344"/>
      <c r="D49" s="15"/>
      <c r="E49" s="9">
        <f>SUM(C49:D49)</f>
        <v>0</v>
      </c>
    </row>
    <row r="50" spans="1:5" s="70" customFormat="1" ht="12" customHeight="1">
      <c r="A50" s="69" t="s">
        <v>276</v>
      </c>
      <c r="B50" s="229" t="s">
        <v>38</v>
      </c>
      <c r="C50" s="344"/>
      <c r="D50" s="15"/>
      <c r="E50" s="9"/>
    </row>
    <row r="51" spans="1:5" s="70" customFormat="1" ht="12" customHeight="1">
      <c r="A51" s="71" t="s">
        <v>277</v>
      </c>
      <c r="B51" s="268" t="s">
        <v>39</v>
      </c>
      <c r="C51" s="347"/>
      <c r="D51" s="16"/>
      <c r="E51" s="10"/>
    </row>
    <row r="52" spans="1:5" s="70" customFormat="1" ht="12" customHeight="1">
      <c r="A52" s="6" t="s">
        <v>40</v>
      </c>
      <c r="B52" s="227" t="s">
        <v>429</v>
      </c>
      <c r="C52" s="342">
        <f>SUM(C53:C55)</f>
        <v>0</v>
      </c>
      <c r="D52" s="274">
        <f>SUM(D53:D55)</f>
        <v>0</v>
      </c>
      <c r="E52" s="7">
        <f>SUM(E53:E55)</f>
        <v>0</v>
      </c>
    </row>
    <row r="53" spans="1:5" s="70" customFormat="1" ht="12" customHeight="1">
      <c r="A53" s="67" t="s">
        <v>278</v>
      </c>
      <c r="B53" s="335" t="s">
        <v>466</v>
      </c>
      <c r="C53" s="343"/>
      <c r="D53" s="275"/>
      <c r="E53" s="8"/>
    </row>
    <row r="54" spans="1:5" s="70" customFormat="1" ht="12" customHeight="1">
      <c r="A54" s="69" t="s">
        <v>279</v>
      </c>
      <c r="B54" s="334" t="s">
        <v>467</v>
      </c>
      <c r="C54" s="344"/>
      <c r="D54" s="15"/>
      <c r="E54" s="9">
        <f>SUM(C54:D54)</f>
        <v>0</v>
      </c>
    </row>
    <row r="55" spans="1:5" s="70" customFormat="1" ht="12" customHeight="1">
      <c r="A55" s="69" t="s">
        <v>280</v>
      </c>
      <c r="B55" s="334" t="s">
        <v>43</v>
      </c>
      <c r="C55" s="344"/>
      <c r="D55" s="15"/>
      <c r="E55" s="9">
        <f>SUM(C55:D55)</f>
        <v>0</v>
      </c>
    </row>
    <row r="56" spans="1:5" s="70" customFormat="1" ht="12" customHeight="1">
      <c r="A56" s="71" t="s">
        <v>280</v>
      </c>
      <c r="B56" s="336" t="s">
        <v>44</v>
      </c>
      <c r="C56" s="347"/>
      <c r="D56" s="16"/>
      <c r="E56" s="10"/>
    </row>
    <row r="57" spans="1:5" s="70" customFormat="1" ht="12" customHeight="1">
      <c r="A57" s="6" t="s">
        <v>45</v>
      </c>
      <c r="B57" s="215" t="s">
        <v>430</v>
      </c>
      <c r="C57" s="342">
        <f>SUM(C58:C60)</f>
        <v>8000000</v>
      </c>
      <c r="D57" s="274">
        <f>SUM(D58:D60)</f>
        <v>0</v>
      </c>
      <c r="E57" s="7">
        <f>SUM(E58:E60)</f>
        <v>8000000</v>
      </c>
    </row>
    <row r="58" spans="1:5" s="70" customFormat="1" ht="12" customHeight="1">
      <c r="A58" s="67" t="s">
        <v>281</v>
      </c>
      <c r="B58" s="335" t="s">
        <v>468</v>
      </c>
      <c r="C58" s="344"/>
      <c r="D58" s="15"/>
      <c r="E58" s="9"/>
    </row>
    <row r="59" spans="1:5" s="70" customFormat="1" ht="12" customHeight="1">
      <c r="A59" s="69" t="s">
        <v>282</v>
      </c>
      <c r="B59" s="334" t="s">
        <v>469</v>
      </c>
      <c r="C59" s="344"/>
      <c r="D59" s="15"/>
      <c r="E59" s="9">
        <f>SUM(C59:D59)</f>
        <v>0</v>
      </c>
    </row>
    <row r="60" spans="1:5" s="70" customFormat="1" ht="12" customHeight="1">
      <c r="A60" s="69" t="s">
        <v>283</v>
      </c>
      <c r="B60" s="334" t="s">
        <v>48</v>
      </c>
      <c r="C60" s="9">
        <v>8000000</v>
      </c>
      <c r="D60" s="15"/>
      <c r="E60" s="9">
        <f>SUM(C60:D60)</f>
        <v>8000000</v>
      </c>
    </row>
    <row r="61" spans="1:5" s="70" customFormat="1" ht="12" customHeight="1">
      <c r="A61" s="71" t="s">
        <v>283</v>
      </c>
      <c r="B61" s="268" t="s">
        <v>49</v>
      </c>
      <c r="C61" s="344"/>
      <c r="D61" s="15"/>
      <c r="E61" s="9"/>
    </row>
    <row r="62" spans="1:5" s="70" customFormat="1" ht="12" customHeight="1">
      <c r="A62" s="6" t="s">
        <v>50</v>
      </c>
      <c r="B62" s="227" t="s">
        <v>51</v>
      </c>
      <c r="C62" s="342">
        <f>+C8+C16+C22+C28+C34+C46+C52+C57</f>
        <v>1985139960</v>
      </c>
      <c r="D62" s="274">
        <f>+D8+D16+D22+D28+D34+D46+D52+D57</f>
        <v>9584347</v>
      </c>
      <c r="E62" s="7">
        <f>+E8+E16+E22+E28+E34+E46+E52+E57</f>
        <v>1994724307</v>
      </c>
    </row>
    <row r="63" spans="1:5" s="70" customFormat="1" ht="12" customHeight="1">
      <c r="A63" s="72" t="s">
        <v>211</v>
      </c>
      <c r="B63" s="215" t="s">
        <v>431</v>
      </c>
      <c r="C63" s="342">
        <f>SUM(C64:C66)</f>
        <v>17462500</v>
      </c>
      <c r="D63" s="274">
        <f>SUM(D64:D66)</f>
        <v>0</v>
      </c>
      <c r="E63" s="7">
        <f>SUM(E64:E66)</f>
        <v>17462500</v>
      </c>
    </row>
    <row r="64" spans="1:5" s="70" customFormat="1" ht="12" customHeight="1">
      <c r="A64" s="67" t="s">
        <v>284</v>
      </c>
      <c r="B64" s="228" t="s">
        <v>52</v>
      </c>
      <c r="C64" s="344">
        <v>17462500</v>
      </c>
      <c r="D64" s="15"/>
      <c r="E64" s="15">
        <v>17462500</v>
      </c>
    </row>
    <row r="65" spans="1:5" s="70" customFormat="1" ht="12" customHeight="1">
      <c r="A65" s="69" t="s">
        <v>285</v>
      </c>
      <c r="B65" s="229" t="s">
        <v>53</v>
      </c>
      <c r="C65" s="344"/>
      <c r="D65" s="15"/>
      <c r="E65" s="9"/>
    </row>
    <row r="66" spans="1:5" s="70" customFormat="1" ht="12" customHeight="1">
      <c r="A66" s="71" t="s">
        <v>286</v>
      </c>
      <c r="B66" s="269" t="s">
        <v>54</v>
      </c>
      <c r="C66" s="344"/>
      <c r="D66" s="15"/>
      <c r="E66" s="9"/>
    </row>
    <row r="67" spans="1:5" s="70" customFormat="1" ht="12" customHeight="1">
      <c r="A67" s="72" t="s">
        <v>55</v>
      </c>
      <c r="B67" s="215" t="s">
        <v>432</v>
      </c>
      <c r="C67" s="342">
        <f>SUM(C68:C71)</f>
        <v>0</v>
      </c>
      <c r="D67" s="274">
        <f>SUM(D68:D71)</f>
        <v>0</v>
      </c>
      <c r="E67" s="7">
        <f>SUM(E68:E71)</f>
        <v>0</v>
      </c>
    </row>
    <row r="68" spans="1:5" s="70" customFormat="1" ht="12" customHeight="1">
      <c r="A68" s="67" t="s">
        <v>381</v>
      </c>
      <c r="B68" s="228" t="s">
        <v>56</v>
      </c>
      <c r="C68" s="344"/>
      <c r="D68" s="15"/>
      <c r="E68" s="9"/>
    </row>
    <row r="69" spans="1:5" s="70" customFormat="1" ht="12" customHeight="1">
      <c r="A69" s="69" t="s">
        <v>381</v>
      </c>
      <c r="B69" s="229" t="s">
        <v>57</v>
      </c>
      <c r="C69" s="344"/>
      <c r="D69" s="15"/>
      <c r="E69" s="9"/>
    </row>
    <row r="70" spans="1:5" s="70" customFormat="1" ht="12" customHeight="1">
      <c r="A70" s="67" t="s">
        <v>381</v>
      </c>
      <c r="B70" s="229" t="s">
        <v>58</v>
      </c>
      <c r="C70" s="344"/>
      <c r="D70" s="15"/>
      <c r="E70" s="9"/>
    </row>
    <row r="71" spans="1:5" s="70" customFormat="1" ht="12" customHeight="1">
      <c r="A71" s="69" t="s">
        <v>381</v>
      </c>
      <c r="B71" s="268" t="s">
        <v>59</v>
      </c>
      <c r="C71" s="344"/>
      <c r="D71" s="15"/>
      <c r="E71" s="9"/>
    </row>
    <row r="72" spans="1:5" s="70" customFormat="1" ht="12" customHeight="1">
      <c r="A72" s="72" t="s">
        <v>60</v>
      </c>
      <c r="B72" s="215" t="s">
        <v>433</v>
      </c>
      <c r="C72" s="342">
        <f>SUM(C73:C74)</f>
        <v>816026981</v>
      </c>
      <c r="D72" s="274">
        <f>SUM(D73:D74)</f>
        <v>0</v>
      </c>
      <c r="E72" s="7">
        <f>SUM(E73:E74)</f>
        <v>816026981</v>
      </c>
    </row>
    <row r="73" spans="1:5" s="70" customFormat="1" ht="12" customHeight="1">
      <c r="A73" s="67" t="s">
        <v>382</v>
      </c>
      <c r="B73" s="228" t="s">
        <v>61</v>
      </c>
      <c r="C73" s="9">
        <v>816026981</v>
      </c>
      <c r="D73" s="15"/>
      <c r="E73" s="9">
        <f>SUM(C73:D73)</f>
        <v>816026981</v>
      </c>
    </row>
    <row r="74" spans="1:5" s="70" customFormat="1" ht="12" customHeight="1">
      <c r="A74" s="71" t="s">
        <v>422</v>
      </c>
      <c r="B74" s="268" t="s">
        <v>62</v>
      </c>
      <c r="C74" s="344"/>
      <c r="D74" s="15"/>
      <c r="E74" s="9"/>
    </row>
    <row r="75" spans="1:5" s="68" customFormat="1" ht="12" customHeight="1">
      <c r="A75" s="72" t="s">
        <v>63</v>
      </c>
      <c r="B75" s="215" t="s">
        <v>434</v>
      </c>
      <c r="C75" s="342">
        <f>SUM(C76:C78)</f>
        <v>35000000</v>
      </c>
      <c r="D75" s="274">
        <f>SUM(D76:D78)</f>
        <v>0</v>
      </c>
      <c r="E75" s="7">
        <f>SUM(E76:E78)</f>
        <v>35000000</v>
      </c>
    </row>
    <row r="76" spans="1:5" s="70" customFormat="1" ht="12" customHeight="1">
      <c r="A76" s="67" t="s">
        <v>287</v>
      </c>
      <c r="B76" s="228" t="s">
        <v>64</v>
      </c>
      <c r="C76" s="344">
        <v>35000000</v>
      </c>
      <c r="D76" s="15"/>
      <c r="E76" s="9">
        <f>SUM(C76:D76)</f>
        <v>35000000</v>
      </c>
    </row>
    <row r="77" spans="1:5" s="70" customFormat="1" ht="12" customHeight="1">
      <c r="A77" s="69" t="s">
        <v>383</v>
      </c>
      <c r="B77" s="229" t="s">
        <v>65</v>
      </c>
      <c r="C77" s="344"/>
      <c r="D77" s="15"/>
      <c r="E77" s="9"/>
    </row>
    <row r="78" spans="1:5" s="70" customFormat="1" ht="12" customHeight="1">
      <c r="A78" s="71" t="s">
        <v>288</v>
      </c>
      <c r="B78" s="268" t="s">
        <v>66</v>
      </c>
      <c r="C78" s="344"/>
      <c r="D78" s="15"/>
      <c r="E78" s="9"/>
    </row>
    <row r="79" spans="1:5" s="70" customFormat="1" ht="12" customHeight="1">
      <c r="A79" s="72" t="s">
        <v>67</v>
      </c>
      <c r="B79" s="215" t="s">
        <v>435</v>
      </c>
      <c r="C79" s="342">
        <f>SUM(C80:C83)</f>
        <v>0</v>
      </c>
      <c r="D79" s="274">
        <f>SUM(D80:D83)</f>
        <v>0</v>
      </c>
      <c r="E79" s="7">
        <f>SUM(E80:E83)</f>
        <v>0</v>
      </c>
    </row>
    <row r="80" spans="1:5" s="70" customFormat="1" ht="12" customHeight="1">
      <c r="A80" s="73" t="s">
        <v>386</v>
      </c>
      <c r="B80" s="228" t="s">
        <v>68</v>
      </c>
      <c r="C80" s="344"/>
      <c r="D80" s="15"/>
      <c r="E80" s="9"/>
    </row>
    <row r="81" spans="1:5" s="70" customFormat="1" ht="12" customHeight="1">
      <c r="A81" s="74" t="s">
        <v>386</v>
      </c>
      <c r="B81" s="229" t="s">
        <v>69</v>
      </c>
      <c r="C81" s="344"/>
      <c r="D81" s="15"/>
      <c r="E81" s="9"/>
    </row>
    <row r="82" spans="1:5" s="70" customFormat="1" ht="12" customHeight="1">
      <c r="A82" s="74" t="s">
        <v>386</v>
      </c>
      <c r="B82" s="229" t="s">
        <v>70</v>
      </c>
      <c r="C82" s="344"/>
      <c r="D82" s="15"/>
      <c r="E82" s="9"/>
    </row>
    <row r="83" spans="1:5" s="68" customFormat="1" ht="12" customHeight="1">
      <c r="A83" s="75" t="s">
        <v>386</v>
      </c>
      <c r="B83" s="268" t="s">
        <v>71</v>
      </c>
      <c r="C83" s="344"/>
      <c r="D83" s="15"/>
      <c r="E83" s="9"/>
    </row>
    <row r="84" spans="1:5" s="68" customFormat="1" ht="12" customHeight="1">
      <c r="A84" s="72" t="s">
        <v>387</v>
      </c>
      <c r="B84" s="215" t="s">
        <v>72</v>
      </c>
      <c r="C84" s="348"/>
      <c r="D84" s="278"/>
      <c r="E84" s="11"/>
    </row>
    <row r="85" spans="1:5" s="68" customFormat="1" ht="12" customHeight="1">
      <c r="A85" s="72" t="s">
        <v>388</v>
      </c>
      <c r="B85" s="215" t="s">
        <v>290</v>
      </c>
      <c r="C85" s="348"/>
      <c r="D85" s="278"/>
      <c r="E85" s="11"/>
    </row>
    <row r="86" spans="1:5" s="68" customFormat="1" ht="12" customHeight="1">
      <c r="A86" s="72" t="s">
        <v>73</v>
      </c>
      <c r="B86" s="270" t="s">
        <v>74</v>
      </c>
      <c r="C86" s="342">
        <f>+C63+C67+C72+C75+C79+C84</f>
        <v>868489481</v>
      </c>
      <c r="D86" s="274">
        <f>+D63+D67+D72+D75+D79+D84</f>
        <v>0</v>
      </c>
      <c r="E86" s="7">
        <f>+E63+E67+E72+E75+E79+E84</f>
        <v>868489481</v>
      </c>
    </row>
    <row r="87" spans="1:5" s="68" customFormat="1" ht="12" customHeight="1">
      <c r="A87" s="76" t="s">
        <v>75</v>
      </c>
      <c r="B87" s="271" t="s">
        <v>212</v>
      </c>
      <c r="C87" s="349">
        <f>+C62+C86</f>
        <v>2853629441</v>
      </c>
      <c r="D87" s="274">
        <f>+D62+D86</f>
        <v>9584347</v>
      </c>
      <c r="E87" s="7">
        <f>+E62+E86</f>
        <v>2863213788</v>
      </c>
    </row>
    <row r="88" spans="1:5" s="70" customFormat="1" ht="15" customHeight="1">
      <c r="A88" s="77"/>
      <c r="B88" s="78"/>
      <c r="C88" s="79"/>
      <c r="D88" s="79"/>
      <c r="E88" s="79"/>
    </row>
    <row r="89" spans="1:5" ht="12.75" customHeight="1">
      <c r="A89" s="80"/>
      <c r="B89" s="81"/>
      <c r="C89" s="82"/>
      <c r="D89" s="82"/>
      <c r="E89" s="82"/>
    </row>
    <row r="90" spans="1:5" s="63" customFormat="1" ht="16.5" customHeight="1">
      <c r="A90" s="83"/>
      <c r="B90" s="84" t="s">
        <v>136</v>
      </c>
      <c r="C90" s="296"/>
      <c r="D90" s="85"/>
      <c r="E90" s="85"/>
    </row>
    <row r="91" spans="1:5" s="86" customFormat="1" ht="12" customHeight="1">
      <c r="A91" s="2" t="s">
        <v>4</v>
      </c>
      <c r="B91" s="231" t="s">
        <v>79</v>
      </c>
      <c r="C91" s="297">
        <f>SUM(C92:C96)</f>
        <v>788655762</v>
      </c>
      <c r="D91" s="290">
        <f>SUM(D92:D96)</f>
        <v>8419347</v>
      </c>
      <c r="E91" s="12">
        <f>SUM(E92:E96)</f>
        <v>797075109</v>
      </c>
    </row>
    <row r="92" spans="1:5" ht="12" customHeight="1">
      <c r="A92" s="87" t="s">
        <v>293</v>
      </c>
      <c r="B92" s="232" t="s">
        <v>80</v>
      </c>
      <c r="C92" s="13">
        <v>299628615</v>
      </c>
      <c r="D92" s="291">
        <v>221958</v>
      </c>
      <c r="E92" s="13">
        <f>SUM(C92:D92)</f>
        <v>299850573</v>
      </c>
    </row>
    <row r="93" spans="1:5" ht="12" customHeight="1">
      <c r="A93" s="69" t="s">
        <v>294</v>
      </c>
      <c r="B93" s="233" t="s">
        <v>81</v>
      </c>
      <c r="C93" s="9">
        <v>34192908</v>
      </c>
      <c r="D93" s="15"/>
      <c r="E93" s="9">
        <f>SUM(C93:D93)</f>
        <v>34192908</v>
      </c>
    </row>
    <row r="94" spans="1:5" ht="12" customHeight="1">
      <c r="A94" s="69" t="s">
        <v>295</v>
      </c>
      <c r="B94" s="233" t="s">
        <v>82</v>
      </c>
      <c r="C94" s="10">
        <v>355005816</v>
      </c>
      <c r="D94" s="16">
        <v>-15273015</v>
      </c>
      <c r="E94" s="10">
        <f>SUM(C94:D94)</f>
        <v>339732801</v>
      </c>
    </row>
    <row r="95" spans="1:5" ht="12" customHeight="1">
      <c r="A95" s="69" t="s">
        <v>296</v>
      </c>
      <c r="B95" s="234" t="s">
        <v>83</v>
      </c>
      <c r="C95" s="10">
        <v>71933000</v>
      </c>
      <c r="D95" s="16"/>
      <c r="E95" s="10">
        <f>SUM(C95:D95)</f>
        <v>71933000</v>
      </c>
    </row>
    <row r="96" spans="1:5" ht="12" customHeight="1">
      <c r="A96" s="69" t="s">
        <v>297</v>
      </c>
      <c r="B96" s="233" t="s">
        <v>84</v>
      </c>
      <c r="C96" s="346">
        <v>27895423</v>
      </c>
      <c r="D96" s="346">
        <v>23470404</v>
      </c>
      <c r="E96" s="10">
        <f>SUM(C96:D96)</f>
        <v>51365827</v>
      </c>
    </row>
    <row r="97" spans="1:5" ht="12" customHeight="1">
      <c r="A97" s="69" t="s">
        <v>352</v>
      </c>
      <c r="B97" s="233" t="s">
        <v>436</v>
      </c>
      <c r="C97" s="346"/>
      <c r="D97" s="16"/>
      <c r="E97" s="10"/>
    </row>
    <row r="98" spans="1:5" ht="12" customHeight="1">
      <c r="A98" s="69" t="s">
        <v>299</v>
      </c>
      <c r="B98" s="233" t="s">
        <v>437</v>
      </c>
      <c r="C98" s="10">
        <v>7882942</v>
      </c>
      <c r="D98" s="16">
        <v>23470404</v>
      </c>
      <c r="E98" s="10">
        <f>SUM(C98:D98)</f>
        <v>31353346</v>
      </c>
    </row>
    <row r="99" spans="1:5" ht="12" customHeight="1">
      <c r="A99" s="69" t="s">
        <v>298</v>
      </c>
      <c r="B99" s="285" t="s">
        <v>85</v>
      </c>
      <c r="C99" s="10"/>
      <c r="D99" s="16"/>
      <c r="E99" s="10"/>
    </row>
    <row r="100" spans="1:5" ht="12" customHeight="1">
      <c r="A100" s="69" t="s">
        <v>300</v>
      </c>
      <c r="B100" s="286" t="s">
        <v>86</v>
      </c>
      <c r="C100" s="10"/>
      <c r="D100" s="16"/>
      <c r="E100" s="10"/>
    </row>
    <row r="101" spans="1:5" ht="12" customHeight="1">
      <c r="A101" s="69" t="s">
        <v>301</v>
      </c>
      <c r="B101" s="286" t="s">
        <v>87</v>
      </c>
      <c r="C101" s="10"/>
      <c r="D101" s="16"/>
      <c r="E101" s="10"/>
    </row>
    <row r="102" spans="1:5" ht="12" customHeight="1">
      <c r="A102" s="69" t="s">
        <v>302</v>
      </c>
      <c r="B102" s="285" t="s">
        <v>88</v>
      </c>
      <c r="C102" s="10">
        <v>8056641</v>
      </c>
      <c r="D102" s="16"/>
      <c r="E102" s="10">
        <f>SUM(C102:D102)</f>
        <v>8056641</v>
      </c>
    </row>
    <row r="103" spans="1:5" ht="12" customHeight="1">
      <c r="A103" s="69" t="s">
        <v>303</v>
      </c>
      <c r="B103" s="285" t="s">
        <v>89</v>
      </c>
      <c r="C103" s="10"/>
      <c r="D103" s="16"/>
      <c r="E103" s="10"/>
    </row>
    <row r="104" spans="1:5" ht="12" customHeight="1">
      <c r="A104" s="69" t="s">
        <v>304</v>
      </c>
      <c r="B104" s="286" t="s">
        <v>90</v>
      </c>
      <c r="C104" s="10"/>
      <c r="D104" s="16"/>
      <c r="E104" s="10"/>
    </row>
    <row r="105" spans="1:5" ht="12" customHeight="1">
      <c r="A105" s="88" t="s">
        <v>305</v>
      </c>
      <c r="B105" s="287" t="s">
        <v>91</v>
      </c>
      <c r="C105" s="10"/>
      <c r="D105" s="16"/>
      <c r="E105" s="10"/>
    </row>
    <row r="106" spans="1:5" ht="12" customHeight="1">
      <c r="A106" s="69" t="s">
        <v>306</v>
      </c>
      <c r="B106" s="287" t="s">
        <v>92</v>
      </c>
      <c r="C106" s="10"/>
      <c r="D106" s="16"/>
      <c r="E106" s="10"/>
    </row>
    <row r="107" spans="1:5" ht="12" customHeight="1">
      <c r="A107" s="71" t="s">
        <v>346</v>
      </c>
      <c r="B107" s="287" t="s">
        <v>349</v>
      </c>
      <c r="C107" s="10"/>
      <c r="D107" s="16"/>
      <c r="E107" s="10"/>
    </row>
    <row r="108" spans="1:5" ht="12" customHeight="1">
      <c r="A108" s="71" t="s">
        <v>307</v>
      </c>
      <c r="B108" s="287" t="s">
        <v>93</v>
      </c>
      <c r="C108" s="10">
        <v>10955840</v>
      </c>
      <c r="D108" s="16"/>
      <c r="E108" s="10">
        <f>SUM(C108:D108)</f>
        <v>10955840</v>
      </c>
    </row>
    <row r="109" spans="1:5" ht="12" customHeight="1">
      <c r="A109" s="89" t="s">
        <v>348</v>
      </c>
      <c r="B109" s="288" t="s">
        <v>145</v>
      </c>
      <c r="C109" s="14">
        <v>1000000</v>
      </c>
      <c r="D109" s="292"/>
      <c r="E109" s="14">
        <f>SUM(C109:D109)</f>
        <v>1000000</v>
      </c>
    </row>
    <row r="110" spans="1:5" ht="12" customHeight="1">
      <c r="A110" s="6" t="s">
        <v>8</v>
      </c>
      <c r="B110" s="236" t="s">
        <v>94</v>
      </c>
      <c r="C110" s="342">
        <f>+C111+C112+C113</f>
        <v>978706740</v>
      </c>
      <c r="D110" s="274">
        <f>+D111+D112+D113</f>
        <v>165000</v>
      </c>
      <c r="E110" s="7">
        <f>+E111+E112+E113</f>
        <v>978871740</v>
      </c>
    </row>
    <row r="111" spans="1:5" ht="12" customHeight="1">
      <c r="A111" s="67" t="s">
        <v>308</v>
      </c>
      <c r="B111" s="233" t="s">
        <v>95</v>
      </c>
      <c r="C111" s="8">
        <v>499118205</v>
      </c>
      <c r="D111" s="275">
        <v>10014402</v>
      </c>
      <c r="E111" s="8">
        <f>SUM(C111:D111)</f>
        <v>509132607</v>
      </c>
    </row>
    <row r="112" spans="1:5" ht="12" customHeight="1">
      <c r="A112" s="67" t="s">
        <v>309</v>
      </c>
      <c r="B112" s="237" t="s">
        <v>96</v>
      </c>
      <c r="C112" s="9">
        <v>479588535</v>
      </c>
      <c r="D112" s="15">
        <v>-9849402</v>
      </c>
      <c r="E112" s="9">
        <f>SUM(C112:D112)</f>
        <v>469739133</v>
      </c>
    </row>
    <row r="113" spans="1:5" ht="12" customHeight="1">
      <c r="A113" s="67" t="s">
        <v>310</v>
      </c>
      <c r="B113" s="230" t="s">
        <v>97</v>
      </c>
      <c r="C113" s="344">
        <f>SUM(C114:C122)</f>
        <v>0</v>
      </c>
      <c r="D113" s="15">
        <f>SUM(D114:D122)</f>
        <v>0</v>
      </c>
      <c r="E113" s="15">
        <f>SUM(E114:E122)</f>
        <v>0</v>
      </c>
    </row>
    <row r="114" spans="1:5" ht="12" customHeight="1">
      <c r="A114" s="67" t="s">
        <v>311</v>
      </c>
      <c r="B114" s="238" t="s">
        <v>98</v>
      </c>
      <c r="C114" s="283"/>
      <c r="D114" s="15"/>
      <c r="E114" s="15"/>
    </row>
    <row r="115" spans="1:5" ht="12" customHeight="1">
      <c r="A115" s="67" t="s">
        <v>312</v>
      </c>
      <c r="B115" s="239" t="s">
        <v>99</v>
      </c>
      <c r="C115" s="283"/>
      <c r="D115" s="15"/>
      <c r="E115" s="15"/>
    </row>
    <row r="116" spans="1:5" ht="12" customHeight="1">
      <c r="A116" s="67" t="s">
        <v>313</v>
      </c>
      <c r="B116" s="235" t="s">
        <v>87</v>
      </c>
      <c r="C116" s="283"/>
      <c r="D116" s="15"/>
      <c r="E116" s="15"/>
    </row>
    <row r="117" spans="1:5" ht="12" customHeight="1">
      <c r="A117" s="67" t="s">
        <v>314</v>
      </c>
      <c r="B117" s="235" t="s">
        <v>100</v>
      </c>
      <c r="C117" s="283"/>
      <c r="D117" s="15"/>
      <c r="E117" s="15"/>
    </row>
    <row r="118" spans="1:5" ht="12" customHeight="1">
      <c r="A118" s="67" t="s">
        <v>315</v>
      </c>
      <c r="B118" s="235" t="s">
        <v>101</v>
      </c>
      <c r="C118" s="283"/>
      <c r="D118" s="15"/>
      <c r="E118" s="15"/>
    </row>
    <row r="119" spans="1:5" ht="12" customHeight="1">
      <c r="A119" s="67" t="s">
        <v>316</v>
      </c>
      <c r="B119" s="235" t="s">
        <v>90</v>
      </c>
      <c r="C119" s="283"/>
      <c r="D119" s="15"/>
      <c r="E119" s="15"/>
    </row>
    <row r="120" spans="1:5" ht="12" customHeight="1">
      <c r="A120" s="67" t="s">
        <v>317</v>
      </c>
      <c r="B120" s="235" t="s">
        <v>102</v>
      </c>
      <c r="C120" s="283"/>
      <c r="D120" s="15"/>
      <c r="E120" s="15"/>
    </row>
    <row r="121" spans="1:5" ht="12" customHeight="1">
      <c r="A121" s="88" t="s">
        <v>356</v>
      </c>
      <c r="B121" s="235" t="s">
        <v>355</v>
      </c>
      <c r="C121" s="284"/>
      <c r="D121" s="16"/>
      <c r="E121" s="16"/>
    </row>
    <row r="122" spans="1:5" ht="12" customHeight="1">
      <c r="A122" s="88" t="s">
        <v>318</v>
      </c>
      <c r="B122" s="235" t="s">
        <v>103</v>
      </c>
      <c r="C122" s="284"/>
      <c r="D122" s="16"/>
      <c r="E122" s="16"/>
    </row>
    <row r="123" spans="1:5" ht="12" customHeight="1">
      <c r="A123" s="6" t="s">
        <v>104</v>
      </c>
      <c r="B123" s="227" t="s">
        <v>105</v>
      </c>
      <c r="C123" s="282">
        <f>+C91+C110</f>
        <v>1767362502</v>
      </c>
      <c r="D123" s="274">
        <f>+D91+D110</f>
        <v>8584347</v>
      </c>
      <c r="E123" s="7">
        <f>+E91+E110</f>
        <v>1775946849</v>
      </c>
    </row>
    <row r="124" spans="1:5" ht="12" customHeight="1">
      <c r="A124" s="6" t="s">
        <v>23</v>
      </c>
      <c r="B124" s="227" t="s">
        <v>106</v>
      </c>
      <c r="C124" s="282">
        <f>+C125+C126+C127</f>
        <v>0</v>
      </c>
      <c r="D124" s="274">
        <f>+D125+D126+D127</f>
        <v>0</v>
      </c>
      <c r="E124" s="7">
        <f>+E125+E126+E127</f>
        <v>0</v>
      </c>
    </row>
    <row r="125" spans="1:5" s="86" customFormat="1" ht="12" customHeight="1">
      <c r="A125" s="67" t="s">
        <v>319</v>
      </c>
      <c r="B125" s="240" t="s">
        <v>107</v>
      </c>
      <c r="C125" s="283"/>
      <c r="D125" s="15"/>
      <c r="E125" s="15"/>
    </row>
    <row r="126" spans="1:5" ht="12" customHeight="1">
      <c r="A126" s="67" t="s">
        <v>320</v>
      </c>
      <c r="B126" s="240" t="s">
        <v>108</v>
      </c>
      <c r="C126" s="283"/>
      <c r="D126" s="15"/>
      <c r="E126" s="15"/>
    </row>
    <row r="127" spans="1:5" ht="12" customHeight="1">
      <c r="A127" s="88" t="s">
        <v>321</v>
      </c>
      <c r="B127" s="241" t="s">
        <v>109</v>
      </c>
      <c r="C127" s="283"/>
      <c r="D127" s="15"/>
      <c r="E127" s="15"/>
    </row>
    <row r="128" spans="1:5" ht="12" customHeight="1">
      <c r="A128" s="6" t="s">
        <v>34</v>
      </c>
      <c r="B128" s="227" t="s">
        <v>110</v>
      </c>
      <c r="C128" s="282">
        <f>+C129+C130+C131+C132</f>
        <v>0</v>
      </c>
      <c r="D128" s="274">
        <f>+D129+D130+D131+D132</f>
        <v>0</v>
      </c>
      <c r="E128" s="7">
        <f>+E129+E130+E131+E132</f>
        <v>0</v>
      </c>
    </row>
    <row r="129" spans="1:11" ht="12" customHeight="1">
      <c r="A129" s="67" t="s">
        <v>358</v>
      </c>
      <c r="B129" s="240" t="s">
        <v>111</v>
      </c>
      <c r="C129" s="283"/>
      <c r="D129" s="15"/>
      <c r="E129" s="15"/>
    </row>
    <row r="130" spans="1:11" ht="12" customHeight="1">
      <c r="A130" s="67" t="s">
        <v>358</v>
      </c>
      <c r="B130" s="240" t="s">
        <v>112</v>
      </c>
      <c r="C130" s="283"/>
      <c r="D130" s="15"/>
      <c r="E130" s="15"/>
    </row>
    <row r="131" spans="1:11" ht="12" customHeight="1">
      <c r="A131" s="67" t="s">
        <v>358</v>
      </c>
      <c r="B131" s="240" t="s">
        <v>113</v>
      </c>
      <c r="C131" s="283"/>
      <c r="D131" s="15"/>
      <c r="E131" s="15"/>
    </row>
    <row r="132" spans="1:11" s="86" customFormat="1" ht="12" customHeight="1">
      <c r="A132" s="88" t="s">
        <v>358</v>
      </c>
      <c r="B132" s="241" t="s">
        <v>114</v>
      </c>
      <c r="C132" s="283"/>
      <c r="D132" s="15"/>
      <c r="E132" s="15"/>
    </row>
    <row r="133" spans="1:11" ht="12" customHeight="1">
      <c r="A133" s="6" t="s">
        <v>115</v>
      </c>
      <c r="B133" s="227" t="s">
        <v>116</v>
      </c>
      <c r="C133" s="282">
        <f>SUM(C134:C137)</f>
        <v>1086266939</v>
      </c>
      <c r="D133" s="274">
        <f>SUM(D134:D137)</f>
        <v>1000000</v>
      </c>
      <c r="E133" s="7">
        <f>SUM(E134:E137)</f>
        <v>1087266939</v>
      </c>
      <c r="K133" s="90"/>
    </row>
    <row r="134" spans="1:11" ht="12.75" customHeight="1">
      <c r="A134" s="67" t="s">
        <v>359</v>
      </c>
      <c r="B134" s="240" t="s">
        <v>117</v>
      </c>
      <c r="C134" s="283"/>
      <c r="D134" s="15"/>
      <c r="E134" s="15"/>
    </row>
    <row r="135" spans="1:11" ht="12" customHeight="1">
      <c r="A135" s="67" t="s">
        <v>322</v>
      </c>
      <c r="B135" s="240" t="s">
        <v>118</v>
      </c>
      <c r="C135" s="283">
        <v>35000000</v>
      </c>
      <c r="D135" s="15">
        <v>1000000</v>
      </c>
      <c r="E135" s="15">
        <f>SUM(C135:D135)</f>
        <v>36000000</v>
      </c>
    </row>
    <row r="136" spans="1:11" s="86" customFormat="1" ht="12" customHeight="1">
      <c r="A136" s="67" t="s">
        <v>360</v>
      </c>
      <c r="B136" s="240" t="s">
        <v>133</v>
      </c>
      <c r="C136" s="15">
        <v>1051266939</v>
      </c>
      <c r="D136" s="15"/>
      <c r="E136" s="15">
        <f>SUM(C136:D136)</f>
        <v>1051266939</v>
      </c>
    </row>
    <row r="137" spans="1:11" s="86" customFormat="1" ht="12" customHeight="1">
      <c r="A137" s="88" t="s">
        <v>323</v>
      </c>
      <c r="B137" s="241" t="s">
        <v>120</v>
      </c>
      <c r="C137" s="283"/>
      <c r="D137" s="15"/>
      <c r="E137" s="15"/>
    </row>
    <row r="138" spans="1:11" s="86" customFormat="1" ht="12" customHeight="1">
      <c r="A138" s="6" t="s">
        <v>45</v>
      </c>
      <c r="B138" s="227" t="s">
        <v>121</v>
      </c>
      <c r="C138" s="298">
        <f>+C139+C140+C141+C142</f>
        <v>0</v>
      </c>
      <c r="D138" s="293">
        <f>+D139+D140+D141+D142</f>
        <v>0</v>
      </c>
      <c r="E138" s="17">
        <f>+E139+E140+E141+E142</f>
        <v>0</v>
      </c>
    </row>
    <row r="139" spans="1:11" s="86" customFormat="1" ht="12" customHeight="1">
      <c r="A139" s="67" t="s">
        <v>362</v>
      </c>
      <c r="B139" s="240" t="s">
        <v>122</v>
      </c>
      <c r="C139" s="283"/>
      <c r="D139" s="15"/>
      <c r="E139" s="15"/>
    </row>
    <row r="140" spans="1:11" s="86" customFormat="1" ht="12" customHeight="1">
      <c r="A140" s="67" t="s">
        <v>362</v>
      </c>
      <c r="B140" s="240" t="s">
        <v>123</v>
      </c>
      <c r="C140" s="283"/>
      <c r="D140" s="15"/>
      <c r="E140" s="15"/>
    </row>
    <row r="141" spans="1:11" s="86" customFormat="1" ht="12" customHeight="1">
      <c r="A141" s="67" t="s">
        <v>362</v>
      </c>
      <c r="B141" s="240" t="s">
        <v>124</v>
      </c>
      <c r="C141" s="283"/>
      <c r="D141" s="15"/>
      <c r="E141" s="15"/>
    </row>
    <row r="142" spans="1:11" ht="12.75" customHeight="1">
      <c r="A142" s="88" t="s">
        <v>362</v>
      </c>
      <c r="B142" s="241" t="s">
        <v>125</v>
      </c>
      <c r="C142" s="284"/>
      <c r="D142" s="16"/>
      <c r="E142" s="16"/>
    </row>
    <row r="143" spans="1:11" ht="12.75" customHeight="1">
      <c r="A143" s="216" t="s">
        <v>363</v>
      </c>
      <c r="B143" s="289" t="s">
        <v>325</v>
      </c>
      <c r="C143" s="299"/>
      <c r="D143" s="294"/>
      <c r="E143" s="217"/>
    </row>
    <row r="144" spans="1:11" ht="12.75" customHeight="1">
      <c r="A144" s="216"/>
      <c r="B144" s="289"/>
      <c r="C144" s="299"/>
      <c r="D144" s="294"/>
      <c r="E144" s="217"/>
    </row>
    <row r="145" spans="1:5" ht="12" customHeight="1">
      <c r="A145" s="6" t="s">
        <v>50</v>
      </c>
      <c r="B145" s="227" t="s">
        <v>126</v>
      </c>
      <c r="C145" s="300">
        <f>+C124+C128+C133+C138</f>
        <v>1086266939</v>
      </c>
      <c r="D145" s="295">
        <f>+D124+D128+D133+D138</f>
        <v>1000000</v>
      </c>
      <c r="E145" s="18">
        <f>+E124+E128+E133+E138</f>
        <v>1087266939</v>
      </c>
    </row>
    <row r="146" spans="1:5" ht="15" customHeight="1">
      <c r="A146" s="91" t="s">
        <v>127</v>
      </c>
      <c r="B146" s="242" t="s">
        <v>128</v>
      </c>
      <c r="C146" s="301">
        <f>+C123+C145</f>
        <v>2853629441</v>
      </c>
      <c r="D146" s="295">
        <f>+D123+D145</f>
        <v>9584347</v>
      </c>
      <c r="E146" s="18">
        <f>+E123+E145</f>
        <v>2863213788</v>
      </c>
    </row>
    <row r="147" spans="1:5" ht="12.75" customHeight="1"/>
  </sheetData>
  <sheetProtection selectLockedCells="1" selectUnlockedCells="1"/>
  <mergeCells count="1">
    <mergeCell ref="C1:E1"/>
  </mergeCells>
  <printOptions horizontalCentered="1"/>
  <pageMargins left="0.78740157480314965" right="0.78740157480314965" top="0.62992125984251968" bottom="0.59055118110236227" header="0.43307086614173229" footer="0.51181102362204722"/>
  <pageSetup paperSize="9" scale="68" firstPageNumber="0" orientation="portrait" horizontalDpi="300" verticalDpi="300" r:id="rId1"/>
  <headerFooter alignWithMargins="0">
    <oddHeader>&amp;C&amp;"Times New Roman CE,Félkövér"&amp;12Létavértes Városi Önkormányzat 2024. évi költségvetése</oddHeader>
  </headerFooter>
  <rowBreaks count="1" manualBreakCount="1">
    <brk id="8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E53"/>
  <sheetViews>
    <sheetView topLeftCell="A4" workbookViewId="0">
      <selection activeCell="M13" sqref="M13"/>
    </sheetView>
  </sheetViews>
  <sheetFormatPr defaultRowHeight="14.25" customHeight="1"/>
  <cols>
    <col min="1" max="1" width="13.1640625" style="92" customWidth="1"/>
    <col min="2" max="2" width="57.6640625" style="93" customWidth="1"/>
    <col min="3" max="3" width="13.33203125" style="93" customWidth="1"/>
    <col min="4" max="5" width="12.6640625" style="93" bestFit="1" customWidth="1"/>
    <col min="6" max="16384" width="9.33203125" style="93"/>
  </cols>
  <sheetData>
    <row r="1" spans="1:5" s="94" customFormat="1" ht="21" customHeight="1">
      <c r="A1" s="49"/>
      <c r="B1" s="413" t="s">
        <v>522</v>
      </c>
      <c r="C1" s="413"/>
      <c r="D1" s="413"/>
      <c r="E1" s="413"/>
    </row>
    <row r="2" spans="1:5" s="95" customFormat="1" ht="35.25" customHeight="1">
      <c r="A2" s="114" t="s">
        <v>213</v>
      </c>
      <c r="B2" s="116" t="s">
        <v>214</v>
      </c>
      <c r="C2" s="264"/>
      <c r="D2" s="264"/>
      <c r="E2" s="323" t="s">
        <v>215</v>
      </c>
    </row>
    <row r="3" spans="1:5" s="95" customFormat="1" ht="26.25" customHeight="1">
      <c r="A3" s="96" t="s">
        <v>206</v>
      </c>
      <c r="B3" s="54" t="s">
        <v>207</v>
      </c>
      <c r="C3" s="265"/>
      <c r="D3" s="265"/>
      <c r="E3" s="97" t="s">
        <v>205</v>
      </c>
    </row>
    <row r="4" spans="1:5" s="98" customFormat="1" ht="15.95" customHeight="1">
      <c r="A4" s="56"/>
      <c r="B4" s="56"/>
      <c r="E4" s="57" t="s">
        <v>487</v>
      </c>
    </row>
    <row r="5" spans="1:5" ht="36">
      <c r="A5" s="59" t="s">
        <v>208</v>
      </c>
      <c r="B5" s="266" t="s">
        <v>209</v>
      </c>
      <c r="C5" s="279" t="s">
        <v>520</v>
      </c>
      <c r="D5" s="272" t="s">
        <v>443</v>
      </c>
      <c r="E5" s="60" t="s">
        <v>486</v>
      </c>
    </row>
    <row r="6" spans="1:5" s="99" customFormat="1" ht="12.95" customHeight="1">
      <c r="A6" s="61">
        <v>1</v>
      </c>
      <c r="B6" s="267">
        <v>2</v>
      </c>
      <c r="C6" s="280">
        <v>3</v>
      </c>
      <c r="D6" s="273">
        <v>4</v>
      </c>
      <c r="E6" s="62">
        <v>5</v>
      </c>
    </row>
    <row r="7" spans="1:5" s="99" customFormat="1" ht="15.95" customHeight="1">
      <c r="A7" s="64"/>
      <c r="B7" s="65" t="s">
        <v>135</v>
      </c>
      <c r="C7" s="311"/>
      <c r="D7" s="100"/>
      <c r="E7" s="100"/>
    </row>
    <row r="8" spans="1:5" s="101" customFormat="1" ht="12" customHeight="1">
      <c r="A8" s="61" t="s">
        <v>4</v>
      </c>
      <c r="B8" s="302" t="s">
        <v>216</v>
      </c>
      <c r="C8" s="312">
        <f>SUM(C9:C18)</f>
        <v>1610000</v>
      </c>
      <c r="D8" s="85">
        <f>SUM(D9:D18)</f>
        <v>0</v>
      </c>
      <c r="E8" s="34">
        <f>SUM(E9:E18)</f>
        <v>1610000</v>
      </c>
    </row>
    <row r="9" spans="1:5" s="101" customFormat="1" ht="12" customHeight="1">
      <c r="A9" s="102" t="s">
        <v>261</v>
      </c>
      <c r="B9" s="232" t="s">
        <v>24</v>
      </c>
      <c r="C9" s="313"/>
      <c r="D9" s="305"/>
      <c r="E9" s="103"/>
    </row>
    <row r="10" spans="1:5" s="101" customFormat="1" ht="12" customHeight="1">
      <c r="A10" s="104" t="s">
        <v>262</v>
      </c>
      <c r="B10" s="233" t="s">
        <v>25</v>
      </c>
      <c r="C10" s="29">
        <v>400000</v>
      </c>
      <c r="D10" s="306"/>
      <c r="E10" s="29">
        <f>SUM(C10:D10)</f>
        <v>400000</v>
      </c>
    </row>
    <row r="11" spans="1:5" s="101" customFormat="1" ht="12" customHeight="1">
      <c r="A11" s="104" t="s">
        <v>263</v>
      </c>
      <c r="B11" s="233" t="s">
        <v>26</v>
      </c>
      <c r="C11" s="29">
        <v>1210000</v>
      </c>
      <c r="D11" s="306"/>
      <c r="E11" s="29">
        <f>SUM(C11:D11)</f>
        <v>1210000</v>
      </c>
    </row>
    <row r="12" spans="1:5" s="101" customFormat="1" ht="12" customHeight="1">
      <c r="A12" s="104" t="s">
        <v>264</v>
      </c>
      <c r="B12" s="233" t="s">
        <v>27</v>
      </c>
      <c r="C12" s="314"/>
      <c r="D12" s="306"/>
      <c r="E12" s="29"/>
    </row>
    <row r="13" spans="1:5" s="101" customFormat="1" ht="12" customHeight="1">
      <c r="A13" s="104" t="s">
        <v>265</v>
      </c>
      <c r="B13" s="233" t="s">
        <v>28</v>
      </c>
      <c r="C13" s="314"/>
      <c r="D13" s="306"/>
      <c r="E13" s="29"/>
    </row>
    <row r="14" spans="1:5" s="101" customFormat="1" ht="12" customHeight="1">
      <c r="A14" s="104" t="s">
        <v>266</v>
      </c>
      <c r="B14" s="233" t="s">
        <v>217</v>
      </c>
      <c r="C14" s="314"/>
      <c r="D14" s="306"/>
      <c r="E14" s="29"/>
    </row>
    <row r="15" spans="1:5" s="101" customFormat="1" ht="12" customHeight="1">
      <c r="A15" s="104" t="s">
        <v>267</v>
      </c>
      <c r="B15" s="241" t="s">
        <v>218</v>
      </c>
      <c r="C15" s="314"/>
      <c r="D15" s="306"/>
      <c r="E15" s="29"/>
    </row>
    <row r="16" spans="1:5" s="101" customFormat="1" ht="12" customHeight="1">
      <c r="A16" s="104" t="s">
        <v>268</v>
      </c>
      <c r="B16" s="233" t="s">
        <v>31</v>
      </c>
      <c r="C16" s="315"/>
      <c r="D16" s="307"/>
      <c r="E16" s="36"/>
    </row>
    <row r="17" spans="1:5" s="105" customFormat="1" ht="12" customHeight="1">
      <c r="A17" s="104" t="s">
        <v>269</v>
      </c>
      <c r="B17" s="233" t="s">
        <v>32</v>
      </c>
      <c r="C17" s="314"/>
      <c r="D17" s="306"/>
      <c r="E17" s="29"/>
    </row>
    <row r="18" spans="1:5" s="105" customFormat="1" ht="12" customHeight="1">
      <c r="A18" s="104" t="s">
        <v>271</v>
      </c>
      <c r="B18" s="241" t="s">
        <v>33</v>
      </c>
      <c r="C18" s="316"/>
      <c r="D18" s="308"/>
      <c r="E18" s="32"/>
    </row>
    <row r="19" spans="1:5" s="101" customFormat="1" ht="12" customHeight="1">
      <c r="A19" s="61" t="s">
        <v>8</v>
      </c>
      <c r="B19" s="302" t="s">
        <v>219</v>
      </c>
      <c r="C19" s="312">
        <f>SUM(C20:C22)</f>
        <v>18100197</v>
      </c>
      <c r="D19" s="85">
        <f>SUM(D20:D22)</f>
        <v>-2823076</v>
      </c>
      <c r="E19" s="34">
        <f>SUM(E20:E22)</f>
        <v>15277121</v>
      </c>
    </row>
    <row r="20" spans="1:5" s="105" customFormat="1" ht="12" customHeight="1">
      <c r="A20" s="104" t="s">
        <v>247</v>
      </c>
      <c r="B20" s="240" t="s">
        <v>9</v>
      </c>
      <c r="C20" s="314"/>
      <c r="D20" s="306"/>
      <c r="E20" s="29"/>
    </row>
    <row r="21" spans="1:5" s="105" customFormat="1" ht="12" customHeight="1">
      <c r="A21" s="104" t="s">
        <v>248</v>
      </c>
      <c r="B21" s="233" t="s">
        <v>220</v>
      </c>
      <c r="C21" s="314"/>
      <c r="D21" s="306"/>
      <c r="E21" s="29"/>
    </row>
    <row r="22" spans="1:5" s="105" customFormat="1" ht="12" customHeight="1">
      <c r="A22" s="104" t="s">
        <v>251</v>
      </c>
      <c r="B22" s="233" t="s">
        <v>221</v>
      </c>
      <c r="C22" s="29">
        <v>18100197</v>
      </c>
      <c r="D22" s="306">
        <v>-2823076</v>
      </c>
      <c r="E22" s="29">
        <f>SUM(C22:D22)</f>
        <v>15277121</v>
      </c>
    </row>
    <row r="23" spans="1:5" s="105" customFormat="1" ht="12" customHeight="1">
      <c r="A23" s="61" t="s">
        <v>260</v>
      </c>
      <c r="B23" s="227" t="s">
        <v>142</v>
      </c>
      <c r="C23" s="317"/>
      <c r="D23" s="109"/>
      <c r="E23" s="106"/>
    </row>
    <row r="24" spans="1:5" s="105" customFormat="1" ht="12" customHeight="1">
      <c r="A24" s="61" t="s">
        <v>104</v>
      </c>
      <c r="B24" s="227" t="s">
        <v>223</v>
      </c>
      <c r="C24" s="312">
        <f>+C25+C26</f>
        <v>0</v>
      </c>
      <c r="D24" s="85">
        <f>+D25+D26</f>
        <v>0</v>
      </c>
      <c r="E24" s="34">
        <f>+E25+E26</f>
        <v>0</v>
      </c>
    </row>
    <row r="25" spans="1:5" s="105" customFormat="1" ht="12" customHeight="1">
      <c r="A25" s="107" t="s">
        <v>252</v>
      </c>
      <c r="B25" s="240" t="s">
        <v>220</v>
      </c>
      <c r="C25" s="318"/>
      <c r="D25" s="309"/>
      <c r="E25" s="27"/>
    </row>
    <row r="26" spans="1:5" s="105" customFormat="1" ht="12" customHeight="1">
      <c r="A26" s="107" t="s">
        <v>253</v>
      </c>
      <c r="B26" s="233" t="s">
        <v>224</v>
      </c>
      <c r="C26" s="315"/>
      <c r="D26" s="307"/>
      <c r="E26" s="36"/>
    </row>
    <row r="27" spans="1:5" s="105" customFormat="1" ht="12" customHeight="1">
      <c r="A27" s="61" t="s">
        <v>23</v>
      </c>
      <c r="B27" s="227" t="s">
        <v>226</v>
      </c>
      <c r="C27" s="312">
        <f>+C28+C29+C30</f>
        <v>0</v>
      </c>
      <c r="D27" s="85">
        <f>+D28+D29+D30</f>
        <v>0</v>
      </c>
      <c r="E27" s="34">
        <f>+E28+E29+E30</f>
        <v>0</v>
      </c>
    </row>
    <row r="28" spans="1:5" s="105" customFormat="1" ht="12" customHeight="1">
      <c r="A28" s="107" t="s">
        <v>273</v>
      </c>
      <c r="B28" s="240" t="s">
        <v>35</v>
      </c>
      <c r="C28" s="318"/>
      <c r="D28" s="309"/>
      <c r="E28" s="27"/>
    </row>
    <row r="29" spans="1:5" s="105" customFormat="1" ht="12" customHeight="1">
      <c r="A29" s="107" t="s">
        <v>274</v>
      </c>
      <c r="B29" s="233" t="s">
        <v>36</v>
      </c>
      <c r="C29" s="315"/>
      <c r="D29" s="307"/>
      <c r="E29" s="36"/>
    </row>
    <row r="30" spans="1:5" s="105" customFormat="1" ht="12" customHeight="1">
      <c r="A30" s="107" t="s">
        <v>275</v>
      </c>
      <c r="B30" s="303" t="s">
        <v>37</v>
      </c>
      <c r="C30" s="319"/>
      <c r="D30" s="310"/>
      <c r="E30" s="108"/>
    </row>
    <row r="31" spans="1:5" s="101" customFormat="1" ht="12" customHeight="1">
      <c r="A31" s="61" t="s">
        <v>34</v>
      </c>
      <c r="B31" s="227" t="s">
        <v>144</v>
      </c>
      <c r="C31" s="317"/>
      <c r="D31" s="109"/>
      <c r="E31" s="106"/>
    </row>
    <row r="32" spans="1:5" s="101" customFormat="1" ht="12" customHeight="1">
      <c r="A32" s="61" t="s">
        <v>115</v>
      </c>
      <c r="B32" s="227" t="s">
        <v>227</v>
      </c>
      <c r="C32" s="317"/>
      <c r="D32" s="109"/>
      <c r="E32" s="109"/>
    </row>
    <row r="33" spans="1:5" s="101" customFormat="1" ht="12" customHeight="1">
      <c r="A33" s="61" t="s">
        <v>45</v>
      </c>
      <c r="B33" s="227" t="s">
        <v>228</v>
      </c>
      <c r="C33" s="312">
        <f>+C8+C19+C23+C24+C27+C31+C32</f>
        <v>19710197</v>
      </c>
      <c r="D33" s="85">
        <f>+D8+D19+D23+D24+D27+D31+D32</f>
        <v>-2823076</v>
      </c>
      <c r="E33" s="85">
        <f>+E8+E19+E23+E24+E27+E31+E32</f>
        <v>16887121</v>
      </c>
    </row>
    <row r="34" spans="1:5" s="101" customFormat="1" ht="12" customHeight="1">
      <c r="A34" s="110" t="s">
        <v>50</v>
      </c>
      <c r="B34" s="227" t="s">
        <v>229</v>
      </c>
      <c r="C34" s="312">
        <f>+C35+C36+C37</f>
        <v>268573588</v>
      </c>
      <c r="D34" s="85">
        <f>+D35+D36+D37</f>
        <v>0</v>
      </c>
      <c r="E34" s="85">
        <f>+E35+E36+E37</f>
        <v>268573588</v>
      </c>
    </row>
    <row r="35" spans="1:5" s="101" customFormat="1" ht="12" customHeight="1">
      <c r="A35" s="107" t="s">
        <v>291</v>
      </c>
      <c r="B35" s="240" t="s">
        <v>178</v>
      </c>
      <c r="C35" s="27">
        <v>1052840</v>
      </c>
      <c r="D35" s="309"/>
      <c r="E35" s="27">
        <f>SUM(C35:D35)</f>
        <v>1052840</v>
      </c>
    </row>
    <row r="36" spans="1:5" s="101" customFormat="1" ht="12" customHeight="1">
      <c r="A36" s="107" t="s">
        <v>292</v>
      </c>
      <c r="B36" s="233" t="s">
        <v>230</v>
      </c>
      <c r="C36" s="36"/>
      <c r="D36" s="307"/>
      <c r="E36" s="36"/>
    </row>
    <row r="37" spans="1:5" s="105" customFormat="1" ht="12" customHeight="1">
      <c r="A37" s="104" t="s">
        <v>384</v>
      </c>
      <c r="B37" s="303" t="s">
        <v>231</v>
      </c>
      <c r="C37" s="108">
        <v>267520748</v>
      </c>
      <c r="D37" s="310"/>
      <c r="E37" s="108">
        <f>SUM(C37:D37)</f>
        <v>267520748</v>
      </c>
    </row>
    <row r="38" spans="1:5" s="105" customFormat="1" ht="15" customHeight="1">
      <c r="A38" s="110" t="s">
        <v>127</v>
      </c>
      <c r="B38" s="304" t="s">
        <v>232</v>
      </c>
      <c r="C38" s="320">
        <f>+C33+C34</f>
        <v>288283785</v>
      </c>
      <c r="D38" s="85">
        <f>+D33+D34</f>
        <v>-2823076</v>
      </c>
      <c r="E38" s="85">
        <f>+E33+E34</f>
        <v>285460709</v>
      </c>
    </row>
    <row r="39" spans="1:5" s="105" customFormat="1" ht="15" customHeight="1">
      <c r="A39" s="77"/>
      <c r="B39" s="78"/>
      <c r="C39" s="79"/>
      <c r="D39" s="79"/>
      <c r="E39" s="79"/>
    </row>
    <row r="40" spans="1:5" ht="12.75" customHeight="1">
      <c r="A40" s="111"/>
      <c r="B40" s="81"/>
      <c r="C40" s="82"/>
      <c r="D40" s="82"/>
      <c r="E40" s="82"/>
    </row>
    <row r="41" spans="1:5" s="99" customFormat="1" ht="16.5" customHeight="1">
      <c r="A41" s="83"/>
      <c r="B41" s="84" t="s">
        <v>136</v>
      </c>
      <c r="C41" s="296"/>
      <c r="D41" s="85"/>
      <c r="E41" s="85"/>
    </row>
    <row r="42" spans="1:5" s="112" customFormat="1" ht="12" customHeight="1">
      <c r="A42" s="61" t="s">
        <v>4</v>
      </c>
      <c r="B42" s="227" t="s">
        <v>233</v>
      </c>
      <c r="C42" s="312">
        <f>SUM(C43:C47)</f>
        <v>287783785</v>
      </c>
      <c r="D42" s="85">
        <f>SUM(D43:D47)</f>
        <v>-3077076</v>
      </c>
      <c r="E42" s="34">
        <f>SUM(E43:E47)</f>
        <v>284706709</v>
      </c>
    </row>
    <row r="43" spans="1:5" ht="12" customHeight="1">
      <c r="A43" s="104" t="s">
        <v>293</v>
      </c>
      <c r="B43" s="240" t="s">
        <v>80</v>
      </c>
      <c r="C43" s="27">
        <v>229926455</v>
      </c>
      <c r="D43" s="309">
        <v>-3117027</v>
      </c>
      <c r="E43" s="27">
        <f>SUM(C43:D43)</f>
        <v>226809428</v>
      </c>
    </row>
    <row r="44" spans="1:5" ht="12" customHeight="1">
      <c r="A44" s="104" t="s">
        <v>294</v>
      </c>
      <c r="B44" s="233" t="s">
        <v>81</v>
      </c>
      <c r="C44" s="29">
        <v>35577080</v>
      </c>
      <c r="D44" s="306">
        <v>-431049</v>
      </c>
      <c r="E44" s="29">
        <f>SUM(C44:D44)</f>
        <v>35146031</v>
      </c>
    </row>
    <row r="45" spans="1:5" ht="12" customHeight="1">
      <c r="A45" s="104" t="s">
        <v>295</v>
      </c>
      <c r="B45" s="233" t="s">
        <v>82</v>
      </c>
      <c r="C45" s="29">
        <v>22280250</v>
      </c>
      <c r="D45" s="306">
        <v>471000</v>
      </c>
      <c r="E45" s="29">
        <f>SUM(C45:D45)</f>
        <v>22751250</v>
      </c>
    </row>
    <row r="46" spans="1:5" ht="12" customHeight="1">
      <c r="A46" s="104" t="s">
        <v>296</v>
      </c>
      <c r="B46" s="233" t="s">
        <v>83</v>
      </c>
      <c r="C46" s="314"/>
      <c r="D46" s="306"/>
      <c r="E46" s="29"/>
    </row>
    <row r="47" spans="1:5" ht="12" customHeight="1">
      <c r="A47" s="104" t="s">
        <v>297</v>
      </c>
      <c r="B47" s="233" t="s">
        <v>84</v>
      </c>
      <c r="C47" s="314"/>
      <c r="D47" s="306"/>
      <c r="E47" s="29"/>
    </row>
    <row r="48" spans="1:5" ht="12" customHeight="1">
      <c r="A48" s="61" t="s">
        <v>8</v>
      </c>
      <c r="B48" s="227" t="s">
        <v>234</v>
      </c>
      <c r="C48" s="312">
        <f>SUM(C49:C51)</f>
        <v>500000</v>
      </c>
      <c r="D48" s="85">
        <f>SUM(D49:D51)</f>
        <v>254000</v>
      </c>
      <c r="E48" s="34">
        <f>SUM(E49:E51)</f>
        <v>754000</v>
      </c>
    </row>
    <row r="49" spans="1:5" s="112" customFormat="1" ht="12" customHeight="1">
      <c r="A49" s="104" t="s">
        <v>308</v>
      </c>
      <c r="B49" s="240" t="s">
        <v>95</v>
      </c>
      <c r="C49" s="27">
        <v>500000</v>
      </c>
      <c r="D49" s="309">
        <v>254000</v>
      </c>
      <c r="E49" s="27">
        <f>SUM(C49:D49)</f>
        <v>754000</v>
      </c>
    </row>
    <row r="50" spans="1:5" ht="12" customHeight="1">
      <c r="A50" s="104" t="s">
        <v>309</v>
      </c>
      <c r="B50" s="233" t="s">
        <v>96</v>
      </c>
      <c r="C50" s="314"/>
      <c r="D50" s="306"/>
      <c r="E50" s="29">
        <f>SUM(C50:D50)</f>
        <v>0</v>
      </c>
    </row>
    <row r="51" spans="1:5" ht="12" customHeight="1">
      <c r="A51" s="104" t="s">
        <v>310</v>
      </c>
      <c r="B51" s="233" t="s">
        <v>235</v>
      </c>
      <c r="C51" s="314"/>
      <c r="D51" s="306"/>
      <c r="E51" s="29"/>
    </row>
    <row r="52" spans="1:5" ht="15" customHeight="1">
      <c r="A52" s="61" t="s">
        <v>13</v>
      </c>
      <c r="B52" s="321" t="s">
        <v>237</v>
      </c>
      <c r="C52" s="320">
        <f>+C42+C48</f>
        <v>288283785</v>
      </c>
      <c r="D52" s="85">
        <f>+D42+D48</f>
        <v>-2823076</v>
      </c>
      <c r="E52" s="34">
        <f>+E42+E48</f>
        <v>285460709</v>
      </c>
    </row>
    <row r="53" spans="1:5" ht="12.75" customHeight="1">
      <c r="C53" s="113"/>
    </row>
  </sheetData>
  <sheetProtection selectLockedCells="1" selectUnlockedCells="1"/>
  <mergeCells count="1">
    <mergeCell ref="B1:E1"/>
  </mergeCells>
  <printOptions horizontalCentered="1"/>
  <pageMargins left="0.78740157480314965" right="0.78740157480314965" top="0.98425196850393704" bottom="0.98425196850393704" header="0.78740157480314965" footer="0.51181102362204722"/>
  <pageSetup paperSize="9" scale="75" firstPageNumber="0" orientation="portrait" horizontalDpi="300" verticalDpi="300" r:id="rId1"/>
  <headerFooter alignWithMargins="0">
    <oddHeader>&amp;C&amp;"Times New Roman CE,Félkövér"&amp;12Létavértes Városi Önkormányzat 2024. évi költségvetése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E53"/>
  <sheetViews>
    <sheetView topLeftCell="A16" workbookViewId="0">
      <selection activeCell="I30" sqref="I30"/>
    </sheetView>
  </sheetViews>
  <sheetFormatPr defaultRowHeight="14.25" customHeight="1"/>
  <cols>
    <col min="1" max="1" width="12.83203125" style="92" customWidth="1"/>
    <col min="2" max="2" width="59" style="93" customWidth="1"/>
    <col min="3" max="3" width="16.1640625" style="93" customWidth="1"/>
    <col min="4" max="5" width="12.6640625" style="93" bestFit="1" customWidth="1"/>
    <col min="6" max="16384" width="9.33203125" style="93"/>
  </cols>
  <sheetData>
    <row r="1" spans="1:5" s="94" customFormat="1" ht="21" customHeight="1">
      <c r="A1" s="49"/>
      <c r="B1" s="413" t="s">
        <v>521</v>
      </c>
      <c r="C1" s="413"/>
      <c r="D1" s="413"/>
      <c r="E1" s="413"/>
    </row>
    <row r="2" spans="1:5" s="95" customFormat="1" ht="36" customHeight="1">
      <c r="A2" s="114" t="s">
        <v>213</v>
      </c>
      <c r="B2" s="116" t="s">
        <v>440</v>
      </c>
      <c r="C2" s="264"/>
      <c r="D2" s="264"/>
      <c r="E2" s="323" t="s">
        <v>238</v>
      </c>
    </row>
    <row r="3" spans="1:5" s="95" customFormat="1" ht="33" customHeight="1">
      <c r="A3" s="96" t="s">
        <v>206</v>
      </c>
      <c r="B3" s="54" t="s">
        <v>207</v>
      </c>
      <c r="C3" s="265"/>
      <c r="D3" s="265"/>
      <c r="E3" s="97" t="s">
        <v>205</v>
      </c>
    </row>
    <row r="4" spans="1:5" s="98" customFormat="1" ht="15.95" customHeight="1">
      <c r="A4" s="56"/>
      <c r="B4" s="56"/>
      <c r="E4" s="57" t="s">
        <v>489</v>
      </c>
    </row>
    <row r="5" spans="1:5" ht="36">
      <c r="A5" s="59" t="s">
        <v>208</v>
      </c>
      <c r="B5" s="266" t="s">
        <v>209</v>
      </c>
      <c r="C5" s="279" t="s">
        <v>520</v>
      </c>
      <c r="D5" s="272" t="s">
        <v>443</v>
      </c>
      <c r="E5" s="60" t="s">
        <v>486</v>
      </c>
    </row>
    <row r="6" spans="1:5" s="99" customFormat="1" ht="12.95" customHeight="1">
      <c r="A6" s="61">
        <v>1</v>
      </c>
      <c r="B6" s="267">
        <v>2</v>
      </c>
      <c r="C6" s="280">
        <v>3</v>
      </c>
      <c r="D6" s="273">
        <v>4</v>
      </c>
      <c r="E6" s="62">
        <v>5</v>
      </c>
    </row>
    <row r="7" spans="1:5" s="99" customFormat="1" ht="15.95" customHeight="1">
      <c r="A7" s="64"/>
      <c r="B7" s="65" t="s">
        <v>135</v>
      </c>
      <c r="C7" s="311"/>
      <c r="D7" s="100"/>
      <c r="E7" s="100"/>
    </row>
    <row r="8" spans="1:5" s="101" customFormat="1" ht="12" customHeight="1">
      <c r="A8" s="61" t="s">
        <v>4</v>
      </c>
      <c r="B8" s="302" t="s">
        <v>216</v>
      </c>
      <c r="C8" s="312">
        <f>SUM(C9:C18)</f>
        <v>27035000</v>
      </c>
      <c r="D8" s="85">
        <f>SUM(D9:D18)</f>
        <v>1000000</v>
      </c>
      <c r="E8" s="34">
        <f>SUM(E9:E18)</f>
        <v>28035000</v>
      </c>
    </row>
    <row r="9" spans="1:5" s="101" customFormat="1" ht="12" customHeight="1">
      <c r="A9" s="102" t="s">
        <v>261</v>
      </c>
      <c r="B9" s="232" t="s">
        <v>24</v>
      </c>
      <c r="C9" s="313"/>
      <c r="D9" s="305"/>
      <c r="E9" s="103"/>
    </row>
    <row r="10" spans="1:5" s="101" customFormat="1" ht="12" customHeight="1">
      <c r="A10" s="104" t="s">
        <v>262</v>
      </c>
      <c r="B10" s="233" t="s">
        <v>25</v>
      </c>
      <c r="C10" s="29">
        <v>7960000</v>
      </c>
      <c r="D10" s="306"/>
      <c r="E10" s="29">
        <f>SUM(C10:D10)</f>
        <v>7960000</v>
      </c>
    </row>
    <row r="11" spans="1:5" s="101" customFormat="1" ht="12" customHeight="1">
      <c r="A11" s="104" t="s">
        <v>263</v>
      </c>
      <c r="B11" s="233" t="s">
        <v>26</v>
      </c>
      <c r="C11" s="29"/>
      <c r="D11" s="306"/>
      <c r="E11" s="29"/>
    </row>
    <row r="12" spans="1:5" s="101" customFormat="1" ht="12" customHeight="1">
      <c r="A12" s="104" t="s">
        <v>264</v>
      </c>
      <c r="B12" s="233" t="s">
        <v>27</v>
      </c>
      <c r="C12" s="29"/>
      <c r="D12" s="306"/>
      <c r="E12" s="29"/>
    </row>
    <row r="13" spans="1:5" s="101" customFormat="1" ht="12" customHeight="1">
      <c r="A13" s="104" t="s">
        <v>265</v>
      </c>
      <c r="B13" s="233" t="s">
        <v>28</v>
      </c>
      <c r="C13" s="29">
        <v>13327000</v>
      </c>
      <c r="D13" s="306">
        <v>787402</v>
      </c>
      <c r="E13" s="29">
        <f>SUM(C13:D13)</f>
        <v>14114402</v>
      </c>
    </row>
    <row r="14" spans="1:5" s="101" customFormat="1" ht="12" customHeight="1">
      <c r="A14" s="104" t="s">
        <v>266</v>
      </c>
      <c r="B14" s="233" t="s">
        <v>217</v>
      </c>
      <c r="C14" s="29">
        <v>5748000</v>
      </c>
      <c r="D14" s="306">
        <v>212598</v>
      </c>
      <c r="E14" s="29">
        <f>SUM(C14:D14)</f>
        <v>5960598</v>
      </c>
    </row>
    <row r="15" spans="1:5" s="101" customFormat="1" ht="12" customHeight="1">
      <c r="A15" s="104" t="s">
        <v>267</v>
      </c>
      <c r="B15" s="241" t="s">
        <v>218</v>
      </c>
      <c r="C15" s="314"/>
      <c r="D15" s="306"/>
      <c r="E15" s="29"/>
    </row>
    <row r="16" spans="1:5" s="101" customFormat="1" ht="12" customHeight="1">
      <c r="A16" s="104" t="s">
        <v>268</v>
      </c>
      <c r="B16" s="233" t="s">
        <v>31</v>
      </c>
      <c r="C16" s="315"/>
      <c r="D16" s="307"/>
      <c r="E16" s="36"/>
    </row>
    <row r="17" spans="1:5" s="105" customFormat="1" ht="12" customHeight="1">
      <c r="A17" s="104" t="s">
        <v>269</v>
      </c>
      <c r="B17" s="233" t="s">
        <v>32</v>
      </c>
      <c r="C17" s="314"/>
      <c r="D17" s="306"/>
      <c r="E17" s="29"/>
    </row>
    <row r="18" spans="1:5" s="105" customFormat="1" ht="12" customHeight="1">
      <c r="A18" s="104" t="s">
        <v>271</v>
      </c>
      <c r="B18" s="241" t="s">
        <v>33</v>
      </c>
      <c r="C18" s="316"/>
      <c r="D18" s="308"/>
      <c r="E18" s="32"/>
    </row>
    <row r="19" spans="1:5" s="101" customFormat="1" ht="12" customHeight="1">
      <c r="A19" s="61" t="s">
        <v>8</v>
      </c>
      <c r="B19" s="302" t="s">
        <v>219</v>
      </c>
      <c r="C19" s="312">
        <f>SUM(C20:C22)</f>
        <v>0</v>
      </c>
      <c r="D19" s="85">
        <f>SUM(D20:D22)</f>
        <v>0</v>
      </c>
      <c r="E19" s="34">
        <f>SUM(E20:E22)</f>
        <v>0</v>
      </c>
    </row>
    <row r="20" spans="1:5" s="105" customFormat="1" ht="12" customHeight="1">
      <c r="A20" s="104" t="s">
        <v>247</v>
      </c>
      <c r="B20" s="240" t="s">
        <v>9</v>
      </c>
      <c r="C20" s="314"/>
      <c r="D20" s="306"/>
      <c r="E20" s="29"/>
    </row>
    <row r="21" spans="1:5" s="105" customFormat="1" ht="12" customHeight="1">
      <c r="A21" s="104" t="s">
        <v>248</v>
      </c>
      <c r="B21" s="233" t="s">
        <v>220</v>
      </c>
      <c r="C21" s="314"/>
      <c r="D21" s="306"/>
      <c r="E21" s="29"/>
    </row>
    <row r="22" spans="1:5" s="105" customFormat="1" ht="12" customHeight="1">
      <c r="A22" s="104" t="s">
        <v>251</v>
      </c>
      <c r="B22" s="233" t="s">
        <v>221</v>
      </c>
      <c r="C22" s="314"/>
      <c r="D22" s="306"/>
      <c r="E22" s="29">
        <f>SUM(C22:D22)</f>
        <v>0</v>
      </c>
    </row>
    <row r="23" spans="1:5" s="105" customFormat="1" ht="12" customHeight="1">
      <c r="A23" s="61" t="s">
        <v>260</v>
      </c>
      <c r="B23" s="227" t="s">
        <v>142</v>
      </c>
      <c r="C23" s="317"/>
      <c r="D23" s="109"/>
      <c r="E23" s="106"/>
    </row>
    <row r="24" spans="1:5" s="105" customFormat="1" ht="12" customHeight="1">
      <c r="A24" s="61" t="s">
        <v>104</v>
      </c>
      <c r="B24" s="227" t="s">
        <v>223</v>
      </c>
      <c r="C24" s="312">
        <f>+C25+C26</f>
        <v>0</v>
      </c>
      <c r="D24" s="85">
        <f>+D25+D26</f>
        <v>0</v>
      </c>
      <c r="E24" s="34">
        <f>+E25+E26</f>
        <v>0</v>
      </c>
    </row>
    <row r="25" spans="1:5" s="105" customFormat="1" ht="12" customHeight="1">
      <c r="A25" s="107" t="s">
        <v>252</v>
      </c>
      <c r="B25" s="240" t="s">
        <v>220</v>
      </c>
      <c r="C25" s="318"/>
      <c r="D25" s="309"/>
      <c r="E25" s="27"/>
    </row>
    <row r="26" spans="1:5" s="105" customFormat="1" ht="12" customHeight="1">
      <c r="A26" s="107" t="s">
        <v>253</v>
      </c>
      <c r="B26" s="233" t="s">
        <v>224</v>
      </c>
      <c r="C26" s="315"/>
      <c r="D26" s="307"/>
      <c r="E26" s="36"/>
    </row>
    <row r="27" spans="1:5" s="105" customFormat="1" ht="12" customHeight="1">
      <c r="A27" s="61" t="s">
        <v>23</v>
      </c>
      <c r="B27" s="227" t="s">
        <v>226</v>
      </c>
      <c r="C27" s="312">
        <f>+C28+C29+C30</f>
        <v>0</v>
      </c>
      <c r="D27" s="85">
        <f>+D28+D29+D30</f>
        <v>0</v>
      </c>
      <c r="E27" s="34">
        <f>+E28+E29+E30</f>
        <v>0</v>
      </c>
    </row>
    <row r="28" spans="1:5" s="105" customFormat="1" ht="12" customHeight="1">
      <c r="A28" s="107" t="s">
        <v>273</v>
      </c>
      <c r="B28" s="240" t="s">
        <v>35</v>
      </c>
      <c r="C28" s="318"/>
      <c r="D28" s="309"/>
      <c r="E28" s="27"/>
    </row>
    <row r="29" spans="1:5" s="105" customFormat="1" ht="12" customHeight="1">
      <c r="A29" s="107" t="s">
        <v>274</v>
      </c>
      <c r="B29" s="233" t="s">
        <v>36</v>
      </c>
      <c r="C29" s="315"/>
      <c r="D29" s="307"/>
      <c r="E29" s="36"/>
    </row>
    <row r="30" spans="1:5" s="105" customFormat="1" ht="12" customHeight="1">
      <c r="A30" s="107" t="s">
        <v>275</v>
      </c>
      <c r="B30" s="303" t="s">
        <v>37</v>
      </c>
      <c r="C30" s="319"/>
      <c r="D30" s="310"/>
      <c r="E30" s="108"/>
    </row>
    <row r="31" spans="1:5" s="101" customFormat="1" ht="12" customHeight="1">
      <c r="A31" s="61" t="s">
        <v>34</v>
      </c>
      <c r="B31" s="227" t="s">
        <v>144</v>
      </c>
      <c r="C31" s="317"/>
      <c r="D31" s="109"/>
      <c r="E31" s="106"/>
    </row>
    <row r="32" spans="1:5" s="101" customFormat="1" ht="12" customHeight="1">
      <c r="A32" s="61" t="s">
        <v>115</v>
      </c>
      <c r="B32" s="227" t="s">
        <v>227</v>
      </c>
      <c r="C32" s="317"/>
      <c r="D32" s="109"/>
      <c r="E32" s="109"/>
    </row>
    <row r="33" spans="1:5" s="101" customFormat="1" ht="12" customHeight="1">
      <c r="A33" s="61" t="s">
        <v>45</v>
      </c>
      <c r="B33" s="227" t="s">
        <v>228</v>
      </c>
      <c r="C33" s="312">
        <f>+C8+C19+C23+C24+C27+C31+C32</f>
        <v>27035000</v>
      </c>
      <c r="D33" s="85">
        <f>+D8+D19+D23+D24+D27+D31+D32</f>
        <v>1000000</v>
      </c>
      <c r="E33" s="85">
        <f>+E8+E19+E23+E24+E27+E31+E32</f>
        <v>28035000</v>
      </c>
    </row>
    <row r="34" spans="1:5" s="101" customFormat="1" ht="12" customHeight="1">
      <c r="A34" s="110" t="s">
        <v>50</v>
      </c>
      <c r="B34" s="227" t="s">
        <v>229</v>
      </c>
      <c r="C34" s="312">
        <f>+C35+C36+C37</f>
        <v>689024541</v>
      </c>
      <c r="D34" s="85">
        <f>+D35+D36+D37</f>
        <v>6300000</v>
      </c>
      <c r="E34" s="85">
        <f>+E35+E36+E37</f>
        <v>695324541</v>
      </c>
    </row>
    <row r="35" spans="1:5" s="101" customFormat="1" ht="12" customHeight="1">
      <c r="A35" s="107" t="s">
        <v>291</v>
      </c>
      <c r="B35" s="240" t="s">
        <v>178</v>
      </c>
      <c r="C35" s="27">
        <v>4105424</v>
      </c>
      <c r="D35" s="309"/>
      <c r="E35" s="27">
        <f>SUM(C35:D35)</f>
        <v>4105424</v>
      </c>
    </row>
    <row r="36" spans="1:5" s="101" customFormat="1" ht="12" customHeight="1">
      <c r="A36" s="107" t="s">
        <v>292</v>
      </c>
      <c r="B36" s="233" t="s">
        <v>230</v>
      </c>
      <c r="C36" s="36"/>
      <c r="D36" s="307"/>
      <c r="E36" s="36"/>
    </row>
    <row r="37" spans="1:5" s="105" customFormat="1" ht="12" customHeight="1">
      <c r="A37" s="104" t="s">
        <v>384</v>
      </c>
      <c r="B37" s="303" t="s">
        <v>231</v>
      </c>
      <c r="C37" s="108">
        <v>684919117</v>
      </c>
      <c r="D37" s="310">
        <v>6300000</v>
      </c>
      <c r="E37" s="108">
        <f>SUM(C37:D37)</f>
        <v>691219117</v>
      </c>
    </row>
    <row r="38" spans="1:5" s="105" customFormat="1" ht="15" customHeight="1">
      <c r="A38" s="110" t="s">
        <v>127</v>
      </c>
      <c r="B38" s="304" t="s">
        <v>232</v>
      </c>
      <c r="C38" s="320">
        <f>+C33+C34</f>
        <v>716059541</v>
      </c>
      <c r="D38" s="85">
        <f>+D33+D34</f>
        <v>7300000</v>
      </c>
      <c r="E38" s="85">
        <f>+E33+E34</f>
        <v>723359541</v>
      </c>
    </row>
    <row r="39" spans="1:5" s="105" customFormat="1" ht="15" customHeight="1">
      <c r="A39" s="77"/>
      <c r="B39" s="78"/>
      <c r="C39" s="79"/>
      <c r="D39" s="79"/>
      <c r="E39" s="79"/>
    </row>
    <row r="40" spans="1:5" ht="12.75" customHeight="1">
      <c r="A40" s="111"/>
      <c r="B40" s="81"/>
      <c r="C40" s="82"/>
      <c r="D40" s="82"/>
      <c r="E40" s="82"/>
    </row>
    <row r="41" spans="1:5" s="99" customFormat="1" ht="16.5" customHeight="1">
      <c r="A41" s="83"/>
      <c r="B41" s="84" t="s">
        <v>136</v>
      </c>
      <c r="C41" s="296"/>
      <c r="D41" s="85"/>
      <c r="E41" s="85"/>
    </row>
    <row r="42" spans="1:5" s="112" customFormat="1" ht="12" customHeight="1">
      <c r="A42" s="61" t="s">
        <v>4</v>
      </c>
      <c r="B42" s="227" t="s">
        <v>233</v>
      </c>
      <c r="C42" s="312">
        <f>SUM(C43:C47)</f>
        <v>704667541</v>
      </c>
      <c r="D42" s="85">
        <f>SUM(D43:D47)</f>
        <v>5486718</v>
      </c>
      <c r="E42" s="34">
        <f>SUM(E43:E47)</f>
        <v>710154259</v>
      </c>
    </row>
    <row r="43" spans="1:5" ht="12" customHeight="1">
      <c r="A43" s="104" t="s">
        <v>293</v>
      </c>
      <c r="B43" s="240" t="s">
        <v>80</v>
      </c>
      <c r="C43" s="27">
        <v>482008472</v>
      </c>
      <c r="D43" s="309">
        <v>-2606000</v>
      </c>
      <c r="E43" s="27">
        <f>SUM(C43:D43)</f>
        <v>479402472</v>
      </c>
    </row>
    <row r="44" spans="1:5" ht="12" customHeight="1">
      <c r="A44" s="104" t="s">
        <v>294</v>
      </c>
      <c r="B44" s="233" t="s">
        <v>81</v>
      </c>
      <c r="C44" s="29">
        <v>74046069</v>
      </c>
      <c r="D44" s="306">
        <v>432000</v>
      </c>
      <c r="E44" s="29">
        <f>SUM(C44:D44)</f>
        <v>74478069</v>
      </c>
    </row>
    <row r="45" spans="1:5" ht="12" customHeight="1">
      <c r="A45" s="104" t="s">
        <v>295</v>
      </c>
      <c r="B45" s="233" t="s">
        <v>82</v>
      </c>
      <c r="C45" s="29">
        <v>148613000</v>
      </c>
      <c r="D45" s="306">
        <v>7660718</v>
      </c>
      <c r="E45" s="29">
        <f>SUM(C45:D45)</f>
        <v>156273718</v>
      </c>
    </row>
    <row r="46" spans="1:5" ht="12" customHeight="1">
      <c r="A46" s="104" t="s">
        <v>296</v>
      </c>
      <c r="B46" s="233" t="s">
        <v>83</v>
      </c>
      <c r="C46" s="208"/>
      <c r="D46" s="306"/>
      <c r="E46" s="29"/>
    </row>
    <row r="47" spans="1:5" ht="12" customHeight="1">
      <c r="A47" s="104" t="s">
        <v>297</v>
      </c>
      <c r="B47" s="233" t="s">
        <v>84</v>
      </c>
      <c r="C47" s="208"/>
      <c r="D47" s="306"/>
      <c r="E47" s="29"/>
    </row>
    <row r="48" spans="1:5" ht="12" customHeight="1">
      <c r="A48" s="61" t="s">
        <v>8</v>
      </c>
      <c r="B48" s="227" t="s">
        <v>234</v>
      </c>
      <c r="C48" s="210">
        <f>SUM(C49:C51)</f>
        <v>11392000</v>
      </c>
      <c r="D48" s="85">
        <f>SUM(D49:D51)</f>
        <v>1813282</v>
      </c>
      <c r="E48" s="34">
        <f>SUM(E49:E51)</f>
        <v>13205282</v>
      </c>
    </row>
    <row r="49" spans="1:5" s="112" customFormat="1" ht="12" customHeight="1">
      <c r="A49" s="104" t="s">
        <v>308</v>
      </c>
      <c r="B49" s="240" t="s">
        <v>95</v>
      </c>
      <c r="C49" s="27">
        <v>11392000</v>
      </c>
      <c r="D49" s="306">
        <v>1813282</v>
      </c>
      <c r="E49" s="27">
        <f>SUM(C49:D49)</f>
        <v>13205282</v>
      </c>
    </row>
    <row r="50" spans="1:5" ht="12" customHeight="1">
      <c r="A50" s="104" t="s">
        <v>309</v>
      </c>
      <c r="B50" s="233" t="s">
        <v>96</v>
      </c>
      <c r="C50" s="208"/>
      <c r="E50" s="29"/>
    </row>
    <row r="51" spans="1:5" ht="12" customHeight="1">
      <c r="A51" s="104" t="s">
        <v>310</v>
      </c>
      <c r="B51" s="233" t="s">
        <v>235</v>
      </c>
      <c r="C51" s="314"/>
      <c r="D51" s="306"/>
      <c r="E51" s="29"/>
    </row>
    <row r="52" spans="1:5" ht="15" customHeight="1">
      <c r="A52" s="61" t="s">
        <v>13</v>
      </c>
      <c r="B52" s="321" t="s">
        <v>237</v>
      </c>
      <c r="C52" s="320">
        <f>+C42+C48</f>
        <v>716059541</v>
      </c>
      <c r="D52" s="85">
        <f>+D42+D48</f>
        <v>7300000</v>
      </c>
      <c r="E52" s="34">
        <f>+E42+E48</f>
        <v>723359541</v>
      </c>
    </row>
    <row r="53" spans="1:5" ht="12.75" customHeight="1">
      <c r="C53" s="113"/>
    </row>
  </sheetData>
  <sheetProtection selectLockedCells="1" selectUnlockedCells="1"/>
  <mergeCells count="1">
    <mergeCell ref="B1:E1"/>
  </mergeCells>
  <printOptions horizontalCentered="1"/>
  <pageMargins left="0.78740157480314965" right="0.78740157480314965" top="0.98425196850393704" bottom="0.98425196850393704" header="0.78740157480314965" footer="0.51181102362204722"/>
  <pageSetup paperSize="9" scale="75" firstPageNumber="0" orientation="portrait" horizontalDpi="300" verticalDpi="300" r:id="rId1"/>
  <headerFooter alignWithMargins="0">
    <oddHeader>&amp;C&amp;"Times New Roman CE,Félkövér"&amp;12Létavértes Városi Önkormányzat 2024. évi költségvetése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6</vt:i4>
      </vt:variant>
    </vt:vector>
  </HeadingPairs>
  <TitlesOfParts>
    <vt:vector size="17" baseType="lpstr">
      <vt:lpstr>1. melléklet</vt:lpstr>
      <vt:lpstr>5. melléklet</vt:lpstr>
      <vt:lpstr>6. melléklet</vt:lpstr>
      <vt:lpstr>9.melléklet</vt:lpstr>
      <vt:lpstr>10. melléklet</vt:lpstr>
      <vt:lpstr>11. melléklet</vt:lpstr>
      <vt:lpstr>13. melléklet</vt:lpstr>
      <vt:lpstr>17. melléklet</vt:lpstr>
      <vt:lpstr>21. melléklet</vt:lpstr>
      <vt:lpstr>25. melléklet</vt:lpstr>
      <vt:lpstr>29. melléklet</vt:lpstr>
      <vt:lpstr>'17. melléklet'!Nyomtatási_cím</vt:lpstr>
      <vt:lpstr>'21. melléklet'!Nyomtatási_cím</vt:lpstr>
      <vt:lpstr>'9.melléklet'!Nyomtatási_cím</vt:lpstr>
      <vt:lpstr>'1. melléklet'!Nyomtatási_terület</vt:lpstr>
      <vt:lpstr>'6. melléklet'!Nyomtatási_terület</vt:lpstr>
      <vt:lpstr>'9.melléklet'!Nyomtatási_terület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PMH7</dc:creator>
  <cp:lastModifiedBy>user01</cp:lastModifiedBy>
  <cp:lastPrinted>2025-05-20T06:26:36Z</cp:lastPrinted>
  <dcterms:created xsi:type="dcterms:W3CDTF">2015-01-29T15:14:42Z</dcterms:created>
  <dcterms:modified xsi:type="dcterms:W3CDTF">2025-05-23T05:41:32Z</dcterms:modified>
</cp:coreProperties>
</file>